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 activeTab="1"/>
  </bookViews>
  <sheets>
    <sheet name="展示清单" sheetId="2" r:id="rId1"/>
    <sheet name="详细信息" sheetId="1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4" name="ID_D30D2C19F11A46F7A2D4948ED748695A" descr="7-22006 (2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8223250"/>
          <a:ext cx="2400300" cy="1800225"/>
        </a:xfrm>
        <a:prstGeom prst="rect">
          <a:avLst/>
        </a:prstGeom>
      </xdr:spPr>
    </xdr:pic>
  </etc:cellImage>
  <etc:cellImage>
    <xdr:pic>
      <xdr:nvPicPr>
        <xdr:cNvPr id="17" name="ID_ADE4BA6ACCF24A8CA9AD8B3D10C10E0C" descr="9-22027 (2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8600" y="10775950"/>
          <a:ext cx="2590800" cy="1943100"/>
        </a:xfrm>
        <a:prstGeom prst="rect">
          <a:avLst/>
        </a:prstGeom>
      </xdr:spPr>
    </xdr:pic>
  </etc:cellImage>
  <etc:cellImage>
    <xdr:pic>
      <xdr:nvPicPr>
        <xdr:cNvPr id="3" name="ID_1CC119BD257643AA8B9790ED9644EFD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38475" y="10744200"/>
          <a:ext cx="12544425" cy="4733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00E65AE2D7B14500A9F9A1B69B9F3701" descr="25-22008 (2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38475" y="32232600"/>
          <a:ext cx="2400300" cy="1800225"/>
        </a:xfrm>
        <a:prstGeom prst="rect">
          <a:avLst/>
        </a:prstGeom>
      </xdr:spPr>
    </xdr:pic>
  </etc:cellImage>
  <etc:cellImage>
    <xdr:pic>
      <xdr:nvPicPr>
        <xdr:cNvPr id="38" name="ID_E53888FC7AAC42559928600FB072F763" descr="28-22005 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38475" y="37433250"/>
          <a:ext cx="2400300" cy="1800225"/>
        </a:xfrm>
        <a:prstGeom prst="rect">
          <a:avLst/>
        </a:prstGeom>
      </xdr:spPr>
    </xdr:pic>
  </etc:cellImage>
  <etc:cellImage>
    <xdr:pic>
      <xdr:nvPicPr>
        <xdr:cNvPr id="40" name="ID_21CE1E73DBBC41EEBC9CD84E79381DE7" descr="30-220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38475" y="40119300"/>
          <a:ext cx="2400300" cy="1800225"/>
        </a:xfrm>
        <a:prstGeom prst="rect">
          <a:avLst/>
        </a:prstGeom>
      </xdr:spPr>
    </xdr:pic>
  </etc:cellImage>
  <etc:cellImage>
    <xdr:pic>
      <xdr:nvPicPr>
        <xdr:cNvPr id="66" name="ID_BC696147618C4292BE7982796C1CAB4C" descr="41-22028 (2)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38475" y="56235600"/>
          <a:ext cx="2400300" cy="1800225"/>
        </a:xfrm>
        <a:prstGeom prst="rect">
          <a:avLst/>
        </a:prstGeom>
      </xdr:spPr>
    </xdr:pic>
  </etc:cellImage>
  <etc:cellImage>
    <xdr:pic>
      <xdr:nvPicPr>
        <xdr:cNvPr id="67" name="ID_E07D49B0454548E3A5DAF84206BB14A3" descr="44-22032 (2)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61607700"/>
          <a:ext cx="2400300" cy="1800225"/>
        </a:xfrm>
        <a:prstGeom prst="rect">
          <a:avLst/>
        </a:prstGeom>
      </xdr:spPr>
    </xdr:pic>
  </etc:cellImage>
  <etc:cellImage>
    <xdr:pic>
      <xdr:nvPicPr>
        <xdr:cNvPr id="78" name="ID_C30C2FD30EDB4684BADCCDE45FC753E9" descr="66-22025 (1)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38475" y="91154250"/>
          <a:ext cx="2400300" cy="1800225"/>
        </a:xfrm>
        <a:prstGeom prst="rect">
          <a:avLst/>
        </a:prstGeom>
      </xdr:spPr>
    </xdr:pic>
  </etc:cellImage>
  <etc:cellImage>
    <xdr:pic>
      <xdr:nvPicPr>
        <xdr:cNvPr id="68" name="ID_D4195E1799DF43FEB61DCB486FE2D39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0710" y="63728600"/>
          <a:ext cx="9525000" cy="4876800"/>
        </a:xfrm>
        <a:prstGeom prst="rect">
          <a:avLst/>
        </a:prstGeom>
      </xdr:spPr>
    </xdr:pic>
  </etc:cellImage>
  <etc:cellImage>
    <xdr:pic>
      <xdr:nvPicPr>
        <xdr:cNvPr id="12" name="ID_E5FBBAF8C6384F259F148C0E4C52E7BC" descr="3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834890" y="55124350"/>
          <a:ext cx="8783955" cy="6610350"/>
        </a:xfrm>
        <a:prstGeom prst="rect">
          <a:avLst/>
        </a:prstGeom>
      </xdr:spPr>
    </xdr:pic>
  </etc:cellImage>
  <etc:cellImage>
    <xdr:pic>
      <xdr:nvPicPr>
        <xdr:cNvPr id="16" name="ID_4D948CC7A6414B938DC8912F2F591622" descr="4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68780" y="67383025"/>
          <a:ext cx="8778240" cy="6524625"/>
        </a:xfrm>
        <a:prstGeom prst="rect">
          <a:avLst/>
        </a:prstGeom>
      </xdr:spPr>
    </xdr:pic>
  </etc:cellImage>
  <etc:cellImage>
    <xdr:pic>
      <xdr:nvPicPr>
        <xdr:cNvPr id="32" name="ID_52ACD2ED8E2C4E41A84D708244B7F713" descr="23-220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16200000">
          <a:off x="3616960" y="29296360"/>
          <a:ext cx="1813560" cy="2418715"/>
        </a:xfrm>
        <a:prstGeom prst="rect">
          <a:avLst/>
        </a:prstGeom>
      </xdr:spPr>
    </xdr:pic>
  </etc:cellImage>
  <etc:cellImage>
    <xdr:pic>
      <xdr:nvPicPr>
        <xdr:cNvPr id="35" name="ID_E19A69A3CB474AF3BF85A0D8F4D7C79B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063365" y="69545200"/>
          <a:ext cx="9486900" cy="7029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5B27249C49B0446CB8A4BAF012574D0F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063365" y="67811650"/>
          <a:ext cx="7305675" cy="6686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1E917EFF166D4829AB73AA79B87DE907" descr="zt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6275" y="75726925"/>
          <a:ext cx="7627620" cy="8229600"/>
        </a:xfrm>
        <a:prstGeom prst="rect">
          <a:avLst/>
        </a:prstGeom>
      </xdr:spPr>
    </xdr:pic>
  </etc:cellImage>
  <etc:cellImage>
    <xdr:pic>
      <xdr:nvPicPr>
        <xdr:cNvPr id="27" name="ID_F2B8A59482CF483A8DA2850F322E969D" descr="6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501640" y="92043250"/>
          <a:ext cx="8707755" cy="6486525"/>
        </a:xfrm>
        <a:prstGeom prst="rect">
          <a:avLst/>
        </a:prstGeom>
      </xdr:spPr>
    </xdr:pic>
  </etc:cellImage>
  <etc:cellImage>
    <xdr:pic>
      <xdr:nvPicPr>
        <xdr:cNvPr id="48" name="ID_88C19A7F89DB438E8CAF7382843F654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929380" y="104346375"/>
          <a:ext cx="11372850" cy="8543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5F43DAC4BC5245CA9B05319EFC7FADF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29380" y="238793020"/>
          <a:ext cx="11325225" cy="8486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AD7058FE50A643AF8CC722CD4A48286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929380" y="248856500"/>
          <a:ext cx="11029950" cy="819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4213F82E2314643B0977E873CBAAE9F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038475" y="88468200"/>
          <a:ext cx="10125075" cy="641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DEF27DA1060546D0A9857487F4E7BE55" descr="14-22007 (1)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038475" y="16116300"/>
          <a:ext cx="2400300" cy="1800225"/>
        </a:xfrm>
        <a:prstGeom prst="rect">
          <a:avLst/>
        </a:prstGeom>
      </xdr:spPr>
    </xdr:pic>
  </etc:cellImage>
  <etc:cellImage>
    <xdr:pic>
      <xdr:nvPicPr>
        <xdr:cNvPr id="2" name="ID_9ECB03589B1A45F19566CFBF8C447D7E" descr="d42c99ff-fbfa-4d83-8355-b2e58e3b817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76275" y="72109330"/>
          <a:ext cx="10074275" cy="756094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<sst xmlns="http://schemas.openxmlformats.org/spreadsheetml/2006/main" count="557" uniqueCount="144">
  <si>
    <t>诚拍网茅台酒、洋酒等酒类拍卖清单</t>
  </si>
  <si>
    <t>以下拍品经浙江省省权威的专业机构检测与评估：
共56件标的，总金额680190元</t>
  </si>
  <si>
    <t>标的名称</t>
  </si>
  <si>
    <r>
      <rPr>
        <sz val="10"/>
        <color theme="1"/>
        <rFont val="微软雅黑"/>
        <charset val="134"/>
      </rPr>
      <t>（22006）2008年贵州茅台酒
（2008.8.8奥运纪念酒），</t>
    </r>
    <r>
      <rPr>
        <sz val="10"/>
        <color rgb="FFFF0000"/>
        <rFont val="微软雅黑"/>
        <charset val="134"/>
      </rPr>
      <t>外观瑕疵少酒</t>
    </r>
  </si>
  <si>
    <t>（22027）2010年贵州茅台酒
（世博喜酒）</t>
  </si>
  <si>
    <t>标的规格</t>
  </si>
  <si>
    <t>1箱（共1瓶）</t>
  </si>
  <si>
    <t>评估价</t>
  </si>
  <si>
    <t>起拍价</t>
  </si>
  <si>
    <t>保证金</t>
  </si>
  <si>
    <r>
      <rPr>
        <sz val="11"/>
        <color theme="1"/>
        <rFont val="微软雅黑"/>
        <charset val="134"/>
      </rPr>
      <t>（22064）2010年茅台陈年酒
（30），</t>
    </r>
    <r>
      <rPr>
        <sz val="11"/>
        <color rgb="FFFF0000"/>
        <rFont val="微软雅黑"/>
        <charset val="134"/>
      </rPr>
      <t>少酒</t>
    </r>
  </si>
  <si>
    <t>（22007）2012年贵州茅台酒
（世纪经典)</t>
  </si>
  <si>
    <t>2箱（1箱3瓶1箱6瓶，共9瓶）</t>
  </si>
  <si>
    <t>（22008）2015年贵州茅台酒
（周年纪念酒）</t>
  </si>
  <si>
    <t>（22005）2017年贵州茅台酒
（茅台日纪念700ml)</t>
  </si>
  <si>
    <t>（22019）2017年贵州茅台酒
（世博纪念酒）</t>
  </si>
  <si>
    <t>（22028）2021年贵州茅台酒
“乐”礼盒</t>
  </si>
  <si>
    <t>1套（共2瓶）</t>
  </si>
  <si>
    <t>（22032）2021年贵州茅台酒
“乐”礼盒</t>
  </si>
  <si>
    <t>（22017）贵州茅台酒（珍藏酒）4瓶组 ：北京（5000元）、济南（5200元）、成都（9500元）、广州（4000元）、（4瓶/1套）</t>
  </si>
  <si>
    <t>1套（共4瓶）</t>
  </si>
  <si>
    <t>（22025）贵州茅台酒生肖纪念酒组合2瓶：鼠（3800元），狗（3700元）</t>
  </si>
  <si>
    <t>（22033-5）2013年精品茅台酒
（原箱）</t>
  </si>
  <si>
    <t>1箱（共6瓶）</t>
  </si>
  <si>
    <t>（22033-6）2013年精品茅台酒
（原箱）</t>
  </si>
  <si>
    <t>（22033-7）2013年精品茅台酒
（原箱）</t>
  </si>
  <si>
    <t>（22059）2013年贵州茅台酒</t>
  </si>
  <si>
    <t>（22020-1）2014年贵州茅台酒
（原箱）</t>
  </si>
  <si>
    <t>1箱（共12瓶）</t>
  </si>
  <si>
    <t>（22020-2）2014年贵州茅台酒
（原箱）</t>
  </si>
  <si>
    <t>（22024）2014年贵州茅台酒</t>
  </si>
  <si>
    <t>（22063）2015年贵州茅台酒</t>
  </si>
  <si>
    <t>（22012-1）2016年贵州茅台酒</t>
  </si>
  <si>
    <t>（22012-2）2016年贵州茅台酒</t>
  </si>
  <si>
    <t>（22012-3）2016年贵州茅台酒</t>
  </si>
  <si>
    <t>（22012-4）2016年贵州茅台酒</t>
  </si>
  <si>
    <t>（22012-5）2016年贵州茅台酒</t>
  </si>
  <si>
    <t>（22012-6）2016年贵州茅台酒</t>
  </si>
  <si>
    <r>
      <rPr>
        <sz val="11"/>
        <color theme="1"/>
        <rFont val="微软雅黑"/>
        <charset val="134"/>
      </rPr>
      <t>（22012-7）2016年贵州茅台酒，
其中一瓶</t>
    </r>
    <r>
      <rPr>
        <sz val="11"/>
        <color rgb="FFFF0000"/>
        <rFont val="微软雅黑"/>
        <charset val="134"/>
      </rPr>
      <t>少酒</t>
    </r>
  </si>
  <si>
    <t>（22002-1）2017年贵州茅台酒
（原箱）</t>
  </si>
  <si>
    <t>（22002-2）2017年贵州茅台酒
（原箱）</t>
  </si>
  <si>
    <t>（22002-3）2017年贵州茅台酒
（原箱）</t>
  </si>
  <si>
    <t>（22002-4）2017年贵州茅台酒
（原箱）</t>
  </si>
  <si>
    <t>（22002-5）2017年贵州茅台酒
（原箱）</t>
  </si>
  <si>
    <t>（22034-62）新飞天（茅台）2017年
（原箱）</t>
  </si>
  <si>
    <t>（22034-63）新飞天（茅台）2017年
（原箱）</t>
  </si>
  <si>
    <t>（22034-64）新飞天（茅台）2017年
（原箱）</t>
  </si>
  <si>
    <t>（22034-65）新飞天（茅台）2017年
（原箱）</t>
  </si>
  <si>
    <t>（22034-66）新飞天（茅台）2017年
（原箱）</t>
  </si>
  <si>
    <t>（22034-67）新飞天（茅台）2017年
（原箱）</t>
  </si>
  <si>
    <t>（22034-68）新飞天（茅台）2017年
（原箱）</t>
  </si>
  <si>
    <t>（22001-1）2019年贵州茅台酒
（原箱）</t>
  </si>
  <si>
    <t>（22001-2）2019年贵州茅台酒
（原箱）</t>
  </si>
  <si>
    <t>（22001-3）2019年贵州茅台酒
（原箱）</t>
  </si>
  <si>
    <t>（22001-4）2019年贵州茅台酒
（原箱）</t>
  </si>
  <si>
    <t>（22001-5）2019年贵州茅台酒
（原箱）</t>
  </si>
  <si>
    <t>（22030）2020年贵州茅台酒</t>
  </si>
  <si>
    <t>（22046-6）国窖1573白酒
（原箱）</t>
  </si>
  <si>
    <t>（22046-7）国窖1573白酒
（原箱）</t>
  </si>
  <si>
    <t>（22044-36）十斤冬酿黄酒</t>
  </si>
  <si>
    <t>（22044-37）十斤冬酿黄酒</t>
  </si>
  <si>
    <t>1坛</t>
  </si>
  <si>
    <t>（22044-38）十斤冬酿黄酒</t>
  </si>
  <si>
    <t>（22044-39）十斤冬酿黄酒</t>
  </si>
  <si>
    <t>（22044-40）十斤冬酿黄酒</t>
  </si>
  <si>
    <t>（22044-41）十斤冬酿黄酒</t>
  </si>
  <si>
    <t>（22044-42）十斤冬酿黄酒</t>
  </si>
  <si>
    <t>（22044-43）十斤冬酿黄酒</t>
  </si>
  <si>
    <t>（22044-44）十斤冬酿黄酒</t>
  </si>
  <si>
    <t>（22044-45）十斤冬酿黄酒</t>
  </si>
  <si>
    <t>序号</t>
  </si>
  <si>
    <t>原序号</t>
  </si>
  <si>
    <t>鉴定编号</t>
  </si>
  <si>
    <t>名称</t>
  </si>
  <si>
    <t>起拍价
（元）</t>
  </si>
  <si>
    <t>三拍价格
（元）</t>
  </si>
  <si>
    <t>保证金
（元）</t>
  </si>
  <si>
    <t>加价幅度
（元）</t>
  </si>
  <si>
    <r>
      <rPr>
        <sz val="16"/>
        <rFont val="微软雅黑"/>
        <charset val="134"/>
      </rPr>
      <t>2008年贵州茅台酒
（2008.8.8奥运纪念酒）</t>
    </r>
    <r>
      <rPr>
        <sz val="16"/>
        <color rgb="FFFF0000"/>
        <rFont val="微软雅黑"/>
        <charset val="134"/>
      </rPr>
      <t>外观瑕疵少酒</t>
    </r>
    <r>
      <rPr>
        <sz val="16"/>
        <rFont val="微软雅黑"/>
        <charset val="134"/>
      </rPr>
      <t>，
1箱（共1瓶）</t>
    </r>
  </si>
  <si>
    <t>2010年贵州茅台酒
（世博喜酒），1箱（共1瓶）</t>
  </si>
  <si>
    <r>
      <rPr>
        <sz val="16"/>
        <rFont val="微软雅黑"/>
        <charset val="134"/>
      </rPr>
      <t>2010年茅台陈年酒（30），</t>
    </r>
    <r>
      <rPr>
        <sz val="16"/>
        <color rgb="FFFF0000"/>
        <rFont val="微软雅黑"/>
        <charset val="134"/>
      </rPr>
      <t xml:space="preserve">少酒，
</t>
    </r>
    <r>
      <rPr>
        <sz val="16"/>
        <rFont val="微软雅黑"/>
        <charset val="134"/>
      </rPr>
      <t>2箱（1箱3瓶1箱6瓶，共9瓶）</t>
    </r>
  </si>
  <si>
    <t>2012年贵州茅台酒
（世纪经典)，1箱（共1瓶）</t>
  </si>
  <si>
    <t>2015年贵州茅台酒（周年纪念酒），1箱（共1瓶）</t>
  </si>
  <si>
    <t>2017年贵州茅台酒
（茅台日纪念700ml)，1箱（共1瓶）</t>
  </si>
  <si>
    <t>2017年贵州茅台酒（世博纪念酒），1箱（共1瓶）</t>
  </si>
  <si>
    <t>2021年贵州茅台酒
“乐”礼盒，1套（共2瓶）</t>
  </si>
  <si>
    <t>2021年贵州茅台酒“乐”礼盒，
1套（共2瓶）</t>
  </si>
  <si>
    <t>贵州茅台酒（珍藏酒） ：北京军区专供、济南军区专供、成都军区专供、广州军区专供，1套（共4瓶）</t>
  </si>
  <si>
    <t>贵州茅台酒生肖纪念酒组：鼠，狗，1套（共2瓶）</t>
  </si>
  <si>
    <t>22033-5</t>
  </si>
  <si>
    <t>2013年精品茅台酒
（原箱），1箱（共6瓶）</t>
  </si>
  <si>
    <t>22033-6</t>
  </si>
  <si>
    <t>22033-7</t>
  </si>
  <si>
    <t>2013年贵州茅台酒，1箱（共12瓶）</t>
  </si>
  <si>
    <t>22020-1</t>
  </si>
  <si>
    <t>2014年贵州茅台酒（原箱），1箱（共12瓶）</t>
  </si>
  <si>
    <t>22020-2</t>
  </si>
  <si>
    <t>2014年贵州茅台酒，1箱（共12瓶）</t>
  </si>
  <si>
    <t>2015年贵州茅台酒，1箱（共12瓶）</t>
  </si>
  <si>
    <t>22012-1</t>
  </si>
  <si>
    <t>2016年贵州茅台酒，1箱（共12瓶）</t>
  </si>
  <si>
    <t>22012-2</t>
  </si>
  <si>
    <t>22012-3</t>
  </si>
  <si>
    <t>22012-4</t>
  </si>
  <si>
    <t>22012-5</t>
  </si>
  <si>
    <t>22012-6</t>
  </si>
  <si>
    <t>22012-7</t>
  </si>
  <si>
    <r>
      <rPr>
        <sz val="16"/>
        <rFont val="微软雅黑"/>
        <charset val="134"/>
      </rPr>
      <t>2016年贵州茅台酒，1箱（共12瓶）
（其中一瓶</t>
    </r>
    <r>
      <rPr>
        <sz val="16"/>
        <color rgb="FFFF0000"/>
        <rFont val="微软雅黑"/>
        <charset val="134"/>
      </rPr>
      <t>少酒</t>
    </r>
    <r>
      <rPr>
        <sz val="16"/>
        <rFont val="微软雅黑"/>
        <charset val="134"/>
      </rPr>
      <t>）</t>
    </r>
  </si>
  <si>
    <t>22002-1</t>
  </si>
  <si>
    <t>2017年贵州茅台酒（原箱），1箱（共6瓶）</t>
  </si>
  <si>
    <t>22002-2</t>
  </si>
  <si>
    <t>22002-3</t>
  </si>
  <si>
    <t>22002-4</t>
  </si>
  <si>
    <t>22002-5</t>
  </si>
  <si>
    <t>22034-62</t>
  </si>
  <si>
    <t>新飞天（茅台）2017年
（原箱），1箱（共6瓶）</t>
  </si>
  <si>
    <t>1箱
（共6瓶）</t>
  </si>
  <si>
    <t>22034-63</t>
  </si>
  <si>
    <t>22034-64</t>
  </si>
  <si>
    <t>22034-65</t>
  </si>
  <si>
    <t>22034-66</t>
  </si>
  <si>
    <t>22034-67</t>
  </si>
  <si>
    <t>22034-68</t>
  </si>
  <si>
    <t>22001-1</t>
  </si>
  <si>
    <t>2019年贵州茅台酒（原箱），1箱（共6瓶）</t>
  </si>
  <si>
    <t>22001-2</t>
  </si>
  <si>
    <t>22001-3</t>
  </si>
  <si>
    <t>22001-4</t>
  </si>
  <si>
    <t>22001-5</t>
  </si>
  <si>
    <t>2020年贵州茅台酒，1箱（共12瓶）</t>
  </si>
  <si>
    <t>22046-6</t>
  </si>
  <si>
    <t>国窖1573白酒(原箱)，1箱（共6瓶）</t>
  </si>
  <si>
    <t>22046-7</t>
  </si>
  <si>
    <t>22044-36</t>
  </si>
  <si>
    <t>十斤冬酿黄酒</t>
  </si>
  <si>
    <t>22044-37</t>
  </si>
  <si>
    <t>22044-38</t>
  </si>
  <si>
    <t>22044-39</t>
  </si>
  <si>
    <t>22044-40</t>
  </si>
  <si>
    <t>22044-41</t>
  </si>
  <si>
    <t>22044-42</t>
  </si>
  <si>
    <t>22044-43</t>
  </si>
  <si>
    <t>22044-44</t>
  </si>
  <si>
    <t>22044-45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</si>
</sst>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6">
    <font>
      <sz val="11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1"/>
      <name val="宋体"/>
      <charset val="134"/>
      <scheme val="minor"/>
    </font>
    <font>
      <sz val="18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8"/>
      <name val="微软雅黑"/>
      <charset val="134"/>
    </font>
    <font>
      <b/>
      <sz val="16"/>
      <name val="微软雅黑"/>
      <charset val="134"/>
    </font>
    <font>
      <b/>
      <sz val="16"/>
      <color theme="1"/>
      <name val="微软雅黑"/>
      <charset val="134"/>
    </font>
    <font>
      <sz val="16"/>
      <color theme="1"/>
      <name val="微软雅黑"/>
      <charset val="134"/>
    </font>
    <font>
      <sz val="16"/>
      <name val="微软雅黑"/>
      <charset val="134"/>
    </font>
    <font>
      <b/>
      <sz val="18"/>
      <color theme="1"/>
      <name val="微软雅黑"/>
      <charset val="134"/>
    </font>
    <font>
      <b/>
      <sz val="14"/>
      <color theme="1"/>
      <name val="微软雅黑"/>
      <charset val="134"/>
    </font>
    <font>
      <sz val="11"/>
      <color theme="1"/>
      <name val="微软雅黑"/>
      <charset val="134"/>
    </font>
    <font>
      <sz val="10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FF0000"/>
      <name val="微软雅黑"/>
      <charset val="134"/>
    </font>
    <font>
      <sz val="16"/>
      <color rgb="FFFF0000"/>
      <name val="微软雅黑"/>
      <charset val="134"/>
    </font>
    <font>
      <sz val="10"/>
      <color rgb="FFFF0000"/>
      <name val="微软雅黑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7" applyNumberFormat="0" applyFill="0" applyAlignment="0" applyProtection="0">
      <alignment vertical="center"/>
    </xf>
    <xf numFmtId="0" fontId="20" fillId="0" borderId="7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3" borderId="9" applyNumberFormat="0" applyAlignment="0" applyProtection="0">
      <alignment vertical="center"/>
    </xf>
    <xf numFmtId="0" fontId="23" fillId="4" borderId="10" applyNumberFormat="0" applyAlignment="0" applyProtection="0">
      <alignment vertical="center"/>
    </xf>
    <xf numFmtId="0" fontId="24" fillId="4" borderId="9" applyNumberFormat="0" applyAlignment="0" applyProtection="0">
      <alignment vertical="center"/>
    </xf>
    <xf numFmtId="0" fontId="25" fillId="5" borderId="11" applyNumberFormat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2" fillId="0" borderId="0" xfId="0" applyFont="1" applyFill="1">
      <alignment vertical="center"/>
    </xf>
    <xf numFmtId="0" fontId="0" fillId="0" borderId="0" xfId="0" applyFill="1" applyAlignment="1">
      <alignment vertical="center"/>
    </xf>
    <xf numFmtId="0" fontId="2" fillId="0" borderId="0" xfId="0" applyFont="1" applyFill="1" applyAlignme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176" fontId="0" fillId="0" borderId="0" xfId="0" applyNumberFormat="1">
      <alignment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176" fontId="6" fillId="0" borderId="3" xfId="0" applyNumberFormat="1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 wrapText="1"/>
    </xf>
    <xf numFmtId="176" fontId="9" fillId="0" borderId="4" xfId="0" applyNumberFormat="1" applyFont="1" applyFill="1" applyBorder="1" applyAlignment="1">
      <alignment horizontal="center" vertical="center" wrapText="1"/>
    </xf>
    <xf numFmtId="176" fontId="9" fillId="0" borderId="4" xfId="0" applyNumberFormat="1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176" fontId="3" fillId="0" borderId="0" xfId="0" applyNumberFormat="1" applyFont="1">
      <alignment vertical="center"/>
    </xf>
    <xf numFmtId="0" fontId="4" fillId="0" borderId="5" xfId="0" applyFont="1" applyBorder="1" applyAlignment="1">
      <alignment horizontal="center" vertical="center"/>
    </xf>
    <xf numFmtId="176" fontId="9" fillId="0" borderId="0" xfId="0" applyNumberFormat="1" applyFont="1" applyFill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12" fillId="0" borderId="4" xfId="0" applyNumberFormat="1" applyFont="1" applyBorder="1" applyAlignment="1">
      <alignment horizontal="center" vertical="center"/>
    </xf>
    <xf numFmtId="5" fontId="13" fillId="0" borderId="4" xfId="0" applyNumberFormat="1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5" fontId="12" fillId="0" borderId="4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/>
    </xf>
    <xf numFmtId="5" fontId="12" fillId="0" borderId="1" xfId="0" applyNumberFormat="1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jpe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70"/>
  <sheetViews>
    <sheetView zoomScale="120" zoomScaleNormal="120" topLeftCell="A129" workbookViewId="0">
      <selection activeCell="D80" sqref="D80"/>
    </sheetView>
  </sheetViews>
  <sheetFormatPr defaultColWidth="9" defaultRowHeight="13.5" outlineLevelCol="3"/>
  <cols>
    <col min="1" max="1" width="8.775" customWidth="1"/>
    <col min="2" max="2" width="32.625" customWidth="1"/>
    <col min="3" max="3" width="8.775" customWidth="1"/>
    <col min="4" max="4" width="32.625" customWidth="1"/>
  </cols>
  <sheetData>
    <row r="1" ht="32" customHeight="1" spans="1:4">
      <c r="A1" s="29" t="s">
        <v>0</v>
      </c>
      <c r="B1" s="29"/>
      <c r="C1" s="29"/>
      <c r="D1" s="29"/>
    </row>
    <row r="2" ht="45" customHeight="1" spans="1:4">
      <c r="A2" s="30" t="s">
        <v>1</v>
      </c>
      <c r="B2" s="30"/>
      <c r="C2" s="30"/>
      <c r="D2" s="30"/>
    </row>
    <row r="3" ht="130" customHeight="1" spans="1:4">
      <c r="A3" s="31">
        <v>1</v>
      </c>
      <c r="B3" s="32" t="str">
        <f>_xlfn.DISPIMG("ID_D30D2C19F11A46F7A2D4948ED748695A",1)</f>
        <v>=DISPIMG("ID_D30D2C19F11A46F7A2D4948ED748695A",1)</v>
      </c>
      <c r="C3" s="31">
        <v>2</v>
      </c>
      <c r="D3" s="31" t="str">
        <f>_xlfn.DISPIMG("ID_ADE4BA6ACCF24A8CA9AD8B3D10C10E0C",1)</f>
        <v>=DISPIMG("ID_ADE4BA6ACCF24A8CA9AD8B3D10C10E0C",1)</v>
      </c>
    </row>
    <row r="4" ht="33" spans="1:4">
      <c r="A4" s="31" t="s">
        <v>2</v>
      </c>
      <c r="B4" s="33" t="s">
        <v>3</v>
      </c>
      <c r="C4" s="31" t="s">
        <v>2</v>
      </c>
      <c r="D4" s="34" t="s">
        <v>4</v>
      </c>
    </row>
    <row r="5" ht="16.5" spans="1:4">
      <c r="A5" s="31" t="s">
        <v>5</v>
      </c>
      <c r="B5" s="31" t="s">
        <v>6</v>
      </c>
      <c r="C5" s="31" t="s">
        <v>5</v>
      </c>
      <c r="D5" s="31" t="s">
        <v>6</v>
      </c>
    </row>
    <row r="6" ht="16.5" spans="1:4">
      <c r="A6" s="31" t="s">
        <v>7</v>
      </c>
      <c r="B6" s="35">
        <v>6000</v>
      </c>
      <c r="C6" s="31" t="s">
        <v>7</v>
      </c>
      <c r="D6" s="35">
        <v>6000</v>
      </c>
    </row>
    <row r="7" ht="16.5" spans="1:4">
      <c r="A7" s="31" t="s">
        <v>8</v>
      </c>
      <c r="B7" s="35">
        <f>B6*0.6</f>
        <v>3600</v>
      </c>
      <c r="C7" s="31" t="s">
        <v>8</v>
      </c>
      <c r="D7" s="35">
        <f>D6*0.6</f>
        <v>3600</v>
      </c>
    </row>
    <row r="8" ht="16.5" spans="1:4">
      <c r="A8" s="31" t="s">
        <v>9</v>
      </c>
      <c r="B8" s="35">
        <v>400</v>
      </c>
      <c r="C8" s="35" t="s">
        <v>9</v>
      </c>
      <c r="D8" s="35">
        <v>400</v>
      </c>
    </row>
    <row r="9" customFormat="1" ht="130" customHeight="1" spans="1:4">
      <c r="A9" s="31">
        <v>3</v>
      </c>
      <c r="B9" s="31" t="str">
        <f>_xlfn.DISPIMG("ID_1CC119BD257643AA8B9790ED9644EFDA",1)</f>
        <v>=DISPIMG("ID_1CC119BD257643AA8B9790ED9644EFDA",1)</v>
      </c>
      <c r="C9" s="31">
        <v>4</v>
      </c>
      <c r="D9" s="31" t="str">
        <f>_xlfn.DISPIMG("ID_DEF27DA1060546D0A9857487F4E7BE55",1)</f>
        <v>=DISPIMG("ID_DEF27DA1060546D0A9857487F4E7BE55",1)</v>
      </c>
    </row>
    <row r="10" customFormat="1" ht="33" spans="1:4">
      <c r="A10" s="31" t="s">
        <v>2</v>
      </c>
      <c r="B10" s="34" t="s">
        <v>10</v>
      </c>
      <c r="C10" s="31" t="s">
        <v>2</v>
      </c>
      <c r="D10" s="34" t="s">
        <v>11</v>
      </c>
    </row>
    <row r="11" customFormat="1" ht="16.5" spans="1:4">
      <c r="A11" s="31" t="s">
        <v>5</v>
      </c>
      <c r="B11" s="34" t="s">
        <v>12</v>
      </c>
      <c r="C11" s="31" t="s">
        <v>5</v>
      </c>
      <c r="D11" s="31" t="s">
        <v>6</v>
      </c>
    </row>
    <row r="12" customFormat="1" ht="16.5" spans="1:4">
      <c r="A12" s="35" t="s">
        <v>7</v>
      </c>
      <c r="B12" s="35">
        <v>58500</v>
      </c>
      <c r="C12" s="31" t="s">
        <v>7</v>
      </c>
      <c r="D12" s="35">
        <v>6000</v>
      </c>
    </row>
    <row r="13" customFormat="1" ht="16.5" spans="1:4">
      <c r="A13" s="31" t="s">
        <v>8</v>
      </c>
      <c r="B13" s="35">
        <f>B12*0.6</f>
        <v>35100</v>
      </c>
      <c r="C13" s="31" t="s">
        <v>8</v>
      </c>
      <c r="D13" s="35">
        <f>D12*0.6</f>
        <v>3600</v>
      </c>
    </row>
    <row r="14" customFormat="1" ht="16.5" spans="1:4">
      <c r="A14" s="31" t="s">
        <v>9</v>
      </c>
      <c r="B14" s="35">
        <v>3500</v>
      </c>
      <c r="C14" s="31" t="s">
        <v>9</v>
      </c>
      <c r="D14" s="35">
        <v>400</v>
      </c>
    </row>
    <row r="15" customFormat="1" ht="130" customHeight="1" spans="1:4">
      <c r="A15" s="31">
        <v>5</v>
      </c>
      <c r="B15" s="31" t="str">
        <f>_xlfn.DISPIMG("ID_00E65AE2D7B14500A9F9A1B69B9F3701",1)</f>
        <v>=DISPIMG("ID_00E65AE2D7B14500A9F9A1B69B9F3701",1)</v>
      </c>
      <c r="C15" s="31">
        <v>6</v>
      </c>
      <c r="D15" s="32" t="str">
        <f>_xlfn.DISPIMG("ID_E53888FC7AAC42559928600FB072F763",1)</f>
        <v>=DISPIMG("ID_E53888FC7AAC42559928600FB072F763",1)</v>
      </c>
    </row>
    <row r="16" customFormat="1" ht="33" spans="1:4">
      <c r="A16" s="31" t="s">
        <v>2</v>
      </c>
      <c r="B16" s="34" t="s">
        <v>13</v>
      </c>
      <c r="C16" s="31" t="s">
        <v>2</v>
      </c>
      <c r="D16" s="34" t="s">
        <v>14</v>
      </c>
    </row>
    <row r="17" customFormat="1" ht="16.5" spans="1:4">
      <c r="A17" s="31" t="s">
        <v>5</v>
      </c>
      <c r="B17" s="31" t="s">
        <v>6</v>
      </c>
      <c r="C17" s="31" t="s">
        <v>5</v>
      </c>
      <c r="D17" s="31" t="s">
        <v>6</v>
      </c>
    </row>
    <row r="18" customFormat="1" ht="16.5" spans="1:4">
      <c r="A18" s="35" t="s">
        <v>7</v>
      </c>
      <c r="B18" s="35">
        <v>5700</v>
      </c>
      <c r="C18" s="31" t="s">
        <v>7</v>
      </c>
      <c r="D18" s="35">
        <v>8500</v>
      </c>
    </row>
    <row r="19" customFormat="1" ht="16.5" spans="1:4">
      <c r="A19" s="31" t="s">
        <v>8</v>
      </c>
      <c r="B19" s="35">
        <f>B18*0.6</f>
        <v>3420</v>
      </c>
      <c r="C19" s="31" t="s">
        <v>8</v>
      </c>
      <c r="D19" s="35">
        <f>D18*0.6</f>
        <v>5100</v>
      </c>
    </row>
    <row r="20" customFormat="1" ht="16.5" spans="1:4">
      <c r="A20" s="31" t="s">
        <v>9</v>
      </c>
      <c r="B20" s="35">
        <v>400</v>
      </c>
      <c r="C20" s="31" t="s">
        <v>9</v>
      </c>
      <c r="D20" s="35">
        <v>500</v>
      </c>
    </row>
    <row r="21" customFormat="1" ht="130" customHeight="1" spans="1:4">
      <c r="A21" s="31">
        <v>7</v>
      </c>
      <c r="B21" s="31" t="str">
        <f>_xlfn.DISPIMG("ID_21CE1E73DBBC41EEBC9CD84E79381DE7",1)</f>
        <v>=DISPIMG("ID_21CE1E73DBBC41EEBC9CD84E79381DE7",1)</v>
      </c>
      <c r="C21" s="31">
        <v>8</v>
      </c>
      <c r="D21" s="31" t="str">
        <f>_xlfn.DISPIMG("ID_BC696147618C4292BE7982796C1CAB4C",1)</f>
        <v>=DISPIMG("ID_BC696147618C4292BE7982796C1CAB4C",1)</v>
      </c>
    </row>
    <row r="22" customFormat="1" ht="33" spans="1:4">
      <c r="A22" s="31" t="s">
        <v>2</v>
      </c>
      <c r="B22" s="34" t="s">
        <v>15</v>
      </c>
      <c r="C22" s="31" t="s">
        <v>2</v>
      </c>
      <c r="D22" s="34" t="s">
        <v>16</v>
      </c>
    </row>
    <row r="23" customFormat="1" ht="16.5" spans="1:4">
      <c r="A23" s="31" t="s">
        <v>5</v>
      </c>
      <c r="B23" s="31" t="s">
        <v>6</v>
      </c>
      <c r="C23" s="31" t="s">
        <v>5</v>
      </c>
      <c r="D23" s="31" t="s">
        <v>17</v>
      </c>
    </row>
    <row r="24" customFormat="1" ht="16.5" spans="1:4">
      <c r="A24" s="31" t="s">
        <v>7</v>
      </c>
      <c r="B24" s="35">
        <v>5500</v>
      </c>
      <c r="C24" s="31" t="s">
        <v>7</v>
      </c>
      <c r="D24" s="35">
        <v>5400</v>
      </c>
    </row>
    <row r="25" customFormat="1" ht="16.5" spans="1:4">
      <c r="A25" s="31" t="s">
        <v>8</v>
      </c>
      <c r="B25" s="35">
        <f>B24*0.6</f>
        <v>3300</v>
      </c>
      <c r="C25" s="31" t="s">
        <v>8</v>
      </c>
      <c r="D25" s="35">
        <f>D24*0.6</f>
        <v>3240</v>
      </c>
    </row>
    <row r="26" customFormat="1" ht="16.5" spans="1:4">
      <c r="A26" s="31" t="s">
        <v>9</v>
      </c>
      <c r="B26" s="35">
        <v>300</v>
      </c>
      <c r="C26" s="35" t="s">
        <v>9</v>
      </c>
      <c r="D26" s="35">
        <v>300</v>
      </c>
    </row>
    <row r="27" customFormat="1" ht="130" customHeight="1" spans="1:4">
      <c r="A27" s="31">
        <v>9</v>
      </c>
      <c r="B27" s="31" t="str">
        <f>_xlfn.DISPIMG("ID_E07D49B0454548E3A5DAF84206BB14A3",1)</f>
        <v>=DISPIMG("ID_E07D49B0454548E3A5DAF84206BB14A3",1)</v>
      </c>
      <c r="C27" s="31">
        <v>10</v>
      </c>
      <c r="D27" s="31" t="str">
        <f>_xlfn.DISPIMG("ID_D4195E1799DF43FEB61DCB486FE2D396",1)</f>
        <v>=DISPIMG("ID_D4195E1799DF43FEB61DCB486FE2D396",1)</v>
      </c>
    </row>
    <row r="28" customFormat="1" ht="66" spans="1:4">
      <c r="A28" s="31" t="s">
        <v>2</v>
      </c>
      <c r="B28" s="34" t="s">
        <v>18</v>
      </c>
      <c r="C28" s="31" t="s">
        <v>2</v>
      </c>
      <c r="D28" s="34" t="s">
        <v>19</v>
      </c>
    </row>
    <row r="29" customFormat="1" ht="16.5" spans="1:4">
      <c r="A29" s="31" t="s">
        <v>5</v>
      </c>
      <c r="B29" s="31" t="s">
        <v>17</v>
      </c>
      <c r="C29" s="31" t="s">
        <v>5</v>
      </c>
      <c r="D29" s="31" t="s">
        <v>20</v>
      </c>
    </row>
    <row r="30" customFormat="1" ht="16.5" spans="1:4">
      <c r="A30" s="31" t="s">
        <v>7</v>
      </c>
      <c r="B30" s="35">
        <v>5400</v>
      </c>
      <c r="C30" s="31" t="s">
        <v>7</v>
      </c>
      <c r="D30" s="35">
        <v>23700</v>
      </c>
    </row>
    <row r="31" customFormat="1" ht="16.5" spans="1:4">
      <c r="A31" s="31" t="s">
        <v>8</v>
      </c>
      <c r="B31" s="35">
        <f>B30*0.6</f>
        <v>3240</v>
      </c>
      <c r="C31" s="31" t="s">
        <v>8</v>
      </c>
      <c r="D31" s="35">
        <f>D30*0.6</f>
        <v>14220</v>
      </c>
    </row>
    <row r="32" customFormat="1" ht="16.5" spans="1:4">
      <c r="A32" s="31" t="s">
        <v>9</v>
      </c>
      <c r="B32" s="35">
        <v>300</v>
      </c>
      <c r="C32" s="31" t="s">
        <v>9</v>
      </c>
      <c r="D32" s="35">
        <v>1500</v>
      </c>
    </row>
    <row r="33" customFormat="1" ht="130" customHeight="1" spans="1:4">
      <c r="A33" s="31">
        <v>11</v>
      </c>
      <c r="B33" s="31" t="str">
        <f>_xlfn.DISPIMG("ID_C30C2FD30EDB4684BADCCDE45FC753E9",1)</f>
        <v>=DISPIMG("ID_C30C2FD30EDB4684BADCCDE45FC753E9",1)</v>
      </c>
      <c r="C33" s="31">
        <v>12</v>
      </c>
      <c r="D33" s="31" t="str">
        <f>_xlfn.DISPIMG("ID_E5FBBAF8C6384F259F148C0E4C52E7BC",1)</f>
        <v>=DISPIMG("ID_E5FBBAF8C6384F259F148C0E4C52E7BC",1)</v>
      </c>
    </row>
    <row r="34" customFormat="1" ht="33" spans="1:4">
      <c r="A34" s="31" t="s">
        <v>2</v>
      </c>
      <c r="B34" s="34" t="s">
        <v>21</v>
      </c>
      <c r="C34" s="31" t="s">
        <v>2</v>
      </c>
      <c r="D34" s="34" t="s">
        <v>22</v>
      </c>
    </row>
    <row r="35" customFormat="1" ht="16.5" spans="1:4">
      <c r="A35" s="31" t="s">
        <v>5</v>
      </c>
      <c r="B35" s="31" t="s">
        <v>17</v>
      </c>
      <c r="C35" s="31" t="s">
        <v>5</v>
      </c>
      <c r="D35" s="34" t="s">
        <v>23</v>
      </c>
    </row>
    <row r="36" customFormat="1" ht="16.5" spans="1:4">
      <c r="A36" s="31" t="s">
        <v>7</v>
      </c>
      <c r="B36" s="35">
        <v>7500</v>
      </c>
      <c r="C36" s="31" t="s">
        <v>7</v>
      </c>
      <c r="D36" s="35">
        <v>42000</v>
      </c>
    </row>
    <row r="37" customFormat="1" ht="16.5" spans="1:4">
      <c r="A37" s="31" t="s">
        <v>8</v>
      </c>
      <c r="B37" s="35">
        <f>B36*0.6</f>
        <v>4500</v>
      </c>
      <c r="C37" s="31" t="s">
        <v>8</v>
      </c>
      <c r="D37" s="35">
        <f>D36*0.6</f>
        <v>25200</v>
      </c>
    </row>
    <row r="38" customFormat="1" ht="16.5" spans="1:4">
      <c r="A38" s="31" t="s">
        <v>9</v>
      </c>
      <c r="B38" s="35">
        <v>500</v>
      </c>
      <c r="C38" s="31" t="s">
        <v>9</v>
      </c>
      <c r="D38" s="35">
        <v>2500</v>
      </c>
    </row>
    <row r="39" customFormat="1" ht="130" customHeight="1" spans="1:4">
      <c r="A39" s="31">
        <v>13</v>
      </c>
      <c r="B39" s="31" t="str">
        <f>_xlfn.DISPIMG("ID_E5FBBAF8C6384F259F148C0E4C52E7BC",1)</f>
        <v>=DISPIMG("ID_E5FBBAF8C6384F259F148C0E4C52E7BC",1)</v>
      </c>
      <c r="C39" s="31">
        <v>14</v>
      </c>
      <c r="D39" s="31" t="str">
        <f>_xlfn.DISPIMG("ID_E5FBBAF8C6384F259F148C0E4C52E7BC",1)</f>
        <v>=DISPIMG("ID_E5FBBAF8C6384F259F148C0E4C52E7BC",1)</v>
      </c>
    </row>
    <row r="40" ht="33" spans="1:4">
      <c r="A40" s="31" t="s">
        <v>2</v>
      </c>
      <c r="B40" s="34" t="s">
        <v>24</v>
      </c>
      <c r="C40" s="31" t="s">
        <v>2</v>
      </c>
      <c r="D40" s="34" t="s">
        <v>25</v>
      </c>
    </row>
    <row r="41" ht="16.5" spans="1:4">
      <c r="A41" s="31" t="s">
        <v>5</v>
      </c>
      <c r="B41" s="34" t="s">
        <v>23</v>
      </c>
      <c r="C41" s="31" t="s">
        <v>5</v>
      </c>
      <c r="D41" s="34" t="s">
        <v>23</v>
      </c>
    </row>
    <row r="42" ht="16.5" spans="1:4">
      <c r="A42" s="31" t="s">
        <v>7</v>
      </c>
      <c r="B42" s="35">
        <v>42000</v>
      </c>
      <c r="C42" s="31" t="s">
        <v>7</v>
      </c>
      <c r="D42" s="35">
        <v>42000</v>
      </c>
    </row>
    <row r="43" ht="16.5" spans="1:4">
      <c r="A43" s="31" t="s">
        <v>8</v>
      </c>
      <c r="B43" s="35">
        <f>B42*0.6</f>
        <v>25200</v>
      </c>
      <c r="C43" s="31" t="s">
        <v>8</v>
      </c>
      <c r="D43" s="35">
        <f>D42*0.6</f>
        <v>25200</v>
      </c>
    </row>
    <row r="44" ht="16.5" spans="1:4">
      <c r="A44" s="31" t="s">
        <v>9</v>
      </c>
      <c r="B44" s="35">
        <v>2500</v>
      </c>
      <c r="C44" s="31" t="s">
        <v>9</v>
      </c>
      <c r="D44" s="35">
        <v>2500</v>
      </c>
    </row>
    <row r="45" ht="130" customHeight="1" spans="1:4">
      <c r="A45" s="31">
        <v>15</v>
      </c>
      <c r="B45" s="31" t="str">
        <f>_xlfn.DISPIMG("ID_4D948CC7A6414B938DC8912F2F591622",1)</f>
        <v>=DISPIMG("ID_4D948CC7A6414B938DC8912F2F591622",1)</v>
      </c>
      <c r="C45" s="31">
        <v>16</v>
      </c>
      <c r="D45" s="31" t="str">
        <f>_xlfn.DISPIMG("ID_52ACD2ED8E2C4E41A84D708244B7F713",1)</f>
        <v>=DISPIMG("ID_52ACD2ED8E2C4E41A84D708244B7F713",1)</v>
      </c>
    </row>
    <row r="46" ht="33" spans="1:4">
      <c r="A46" s="31" t="s">
        <v>2</v>
      </c>
      <c r="B46" s="31" t="s">
        <v>26</v>
      </c>
      <c r="C46" s="31" t="s">
        <v>2</v>
      </c>
      <c r="D46" s="34" t="s">
        <v>27</v>
      </c>
    </row>
    <row r="47" ht="16.5" spans="1:4">
      <c r="A47" s="31" t="s">
        <v>5</v>
      </c>
      <c r="B47" s="34" t="s">
        <v>28</v>
      </c>
      <c r="C47" s="31" t="s">
        <v>5</v>
      </c>
      <c r="D47" s="34" t="s">
        <v>28</v>
      </c>
    </row>
    <row r="48" ht="16.5" spans="1:4">
      <c r="A48" s="31" t="s">
        <v>7</v>
      </c>
      <c r="B48" s="35">
        <v>42600</v>
      </c>
      <c r="C48" s="35" t="s">
        <v>7</v>
      </c>
      <c r="D48" s="35">
        <v>42000</v>
      </c>
    </row>
    <row r="49" ht="16.5" spans="1:4">
      <c r="A49" s="31" t="s">
        <v>8</v>
      </c>
      <c r="B49" s="35">
        <f>B48*0.6</f>
        <v>25560</v>
      </c>
      <c r="C49" s="31" t="s">
        <v>8</v>
      </c>
      <c r="D49" s="35">
        <f>D48*0.6</f>
        <v>25200</v>
      </c>
    </row>
    <row r="50" ht="16.5" spans="1:4">
      <c r="A50" s="31" t="s">
        <v>9</v>
      </c>
      <c r="B50" s="35">
        <v>2500</v>
      </c>
      <c r="C50" s="31" t="s">
        <v>9</v>
      </c>
      <c r="D50" s="35">
        <v>2500</v>
      </c>
    </row>
    <row r="51" ht="130" customHeight="1" spans="1:4">
      <c r="A51" s="31">
        <v>17</v>
      </c>
      <c r="B51" s="31" t="str">
        <f>_xlfn.DISPIMG("ID_52ACD2ED8E2C4E41A84D708244B7F713",1)</f>
        <v>=DISPIMG("ID_52ACD2ED8E2C4E41A84D708244B7F713",1)</v>
      </c>
      <c r="C51" s="31">
        <v>18</v>
      </c>
      <c r="D51" s="31" t="str">
        <f>_xlfn.DISPIMG("ID_E19A69A3CB474AF3BF85A0D8F4D7C79B",1)</f>
        <v>=DISPIMG("ID_E19A69A3CB474AF3BF85A0D8F4D7C79B",1)</v>
      </c>
    </row>
    <row r="52" ht="33" spans="1:4">
      <c r="A52" s="31" t="s">
        <v>2</v>
      </c>
      <c r="B52" s="34" t="s">
        <v>29</v>
      </c>
      <c r="C52" s="31" t="s">
        <v>2</v>
      </c>
      <c r="D52" s="31" t="s">
        <v>30</v>
      </c>
    </row>
    <row r="53" ht="16.5" spans="1:4">
      <c r="A53" s="31" t="s">
        <v>5</v>
      </c>
      <c r="B53" s="34" t="s">
        <v>28</v>
      </c>
      <c r="C53" s="31" t="s">
        <v>5</v>
      </c>
      <c r="D53" s="34" t="s">
        <v>28</v>
      </c>
    </row>
    <row r="54" ht="16.5" spans="1:4">
      <c r="A54" s="35" t="s">
        <v>7</v>
      </c>
      <c r="B54" s="35">
        <v>42000</v>
      </c>
      <c r="C54" s="35" t="s">
        <v>7</v>
      </c>
      <c r="D54" s="35">
        <v>39600</v>
      </c>
    </row>
    <row r="55" ht="16.5" spans="1:4">
      <c r="A55" s="31" t="s">
        <v>8</v>
      </c>
      <c r="B55" s="35">
        <f>B54*0.6</f>
        <v>25200</v>
      </c>
      <c r="C55" s="31" t="s">
        <v>8</v>
      </c>
      <c r="D55" s="35">
        <f>D54*0.6</f>
        <v>23760</v>
      </c>
    </row>
    <row r="56" ht="16.5" spans="1:4">
      <c r="A56" s="31" t="s">
        <v>9</v>
      </c>
      <c r="B56" s="35">
        <v>2500</v>
      </c>
      <c r="C56" s="31" t="s">
        <v>9</v>
      </c>
      <c r="D56" s="35">
        <v>2500</v>
      </c>
    </row>
    <row r="57" ht="130" customHeight="1" spans="1:4">
      <c r="A57" s="31">
        <v>19</v>
      </c>
      <c r="B57" s="31" t="str">
        <f>_xlfn.DISPIMG("ID_5B27249C49B0446CB8A4BAF012574D0F",1)</f>
        <v>=DISPIMG("ID_5B27249C49B0446CB8A4BAF012574D0F",1)</v>
      </c>
      <c r="C57" s="31">
        <v>20</v>
      </c>
      <c r="D57" s="31" t="str">
        <f>_xlfn.DISPIMG("ID_1E917EFF166D4829AB73AA79B87DE907",1)</f>
        <v>=DISPIMG("ID_1E917EFF166D4829AB73AA79B87DE907",1)</v>
      </c>
    </row>
    <row r="58" ht="16.5" spans="1:4">
      <c r="A58" s="31" t="s">
        <v>2</v>
      </c>
      <c r="B58" s="31" t="s">
        <v>31</v>
      </c>
      <c r="C58" s="31" t="s">
        <v>2</v>
      </c>
      <c r="D58" s="31" t="s">
        <v>32</v>
      </c>
    </row>
    <row r="59" ht="16.5" spans="1:4">
      <c r="A59" s="31" t="s">
        <v>5</v>
      </c>
      <c r="B59" s="34" t="s">
        <v>28</v>
      </c>
      <c r="C59" s="31" t="s">
        <v>5</v>
      </c>
      <c r="D59" s="34" t="s">
        <v>28</v>
      </c>
    </row>
    <row r="60" ht="16.5" spans="1:4">
      <c r="A60" s="31" t="s">
        <v>7</v>
      </c>
      <c r="B60" s="35">
        <v>40200</v>
      </c>
      <c r="C60" s="35" t="s">
        <v>7</v>
      </c>
      <c r="D60" s="35">
        <v>37800</v>
      </c>
    </row>
    <row r="61" ht="16.5" spans="1:4">
      <c r="A61" s="31" t="s">
        <v>8</v>
      </c>
      <c r="B61" s="35">
        <f>B60*0.6</f>
        <v>24120</v>
      </c>
      <c r="C61" s="31" t="s">
        <v>8</v>
      </c>
      <c r="D61" s="35">
        <f>D60*0.6</f>
        <v>22680</v>
      </c>
    </row>
    <row r="62" ht="16.5" spans="1:4">
      <c r="A62" s="31" t="s">
        <v>9</v>
      </c>
      <c r="B62" s="35">
        <v>2500</v>
      </c>
      <c r="C62" s="31" t="s">
        <v>9</v>
      </c>
      <c r="D62" s="35">
        <v>2000</v>
      </c>
    </row>
    <row r="63" ht="130" customHeight="1" spans="1:4">
      <c r="A63" s="31">
        <v>21</v>
      </c>
      <c r="B63" s="31" t="str">
        <f>_xlfn.DISPIMG("ID_1E917EFF166D4829AB73AA79B87DE907",1)</f>
        <v>=DISPIMG("ID_1E917EFF166D4829AB73AA79B87DE907",1)</v>
      </c>
      <c r="C63" s="31">
        <v>22</v>
      </c>
      <c r="D63" s="31" t="str">
        <f>_xlfn.DISPIMG("ID_1E917EFF166D4829AB73AA79B87DE907",1)</f>
        <v>=DISPIMG("ID_1E917EFF166D4829AB73AA79B87DE907",1)</v>
      </c>
    </row>
    <row r="64" ht="16.5" spans="1:4">
      <c r="A64" s="31" t="s">
        <v>2</v>
      </c>
      <c r="B64" s="31" t="s">
        <v>33</v>
      </c>
      <c r="C64" s="31" t="s">
        <v>2</v>
      </c>
      <c r="D64" s="31" t="s">
        <v>34</v>
      </c>
    </row>
    <row r="65" ht="16.5" spans="1:4">
      <c r="A65" s="31" t="s">
        <v>5</v>
      </c>
      <c r="B65" s="34" t="s">
        <v>28</v>
      </c>
      <c r="C65" s="31" t="s">
        <v>5</v>
      </c>
      <c r="D65" s="34" t="s">
        <v>28</v>
      </c>
    </row>
    <row r="66" ht="16.5" spans="1:4">
      <c r="A66" s="31" t="s">
        <v>7</v>
      </c>
      <c r="B66" s="35">
        <v>37800</v>
      </c>
      <c r="C66" s="31" t="s">
        <v>7</v>
      </c>
      <c r="D66" s="35">
        <v>37800</v>
      </c>
    </row>
    <row r="67" ht="16.5" spans="1:4">
      <c r="A67" s="31" t="s">
        <v>8</v>
      </c>
      <c r="B67" s="35">
        <f>B66*0.6</f>
        <v>22680</v>
      </c>
      <c r="C67" s="31" t="s">
        <v>8</v>
      </c>
      <c r="D67" s="35">
        <f>D66*0.6</f>
        <v>22680</v>
      </c>
    </row>
    <row r="68" ht="16.5" spans="1:4">
      <c r="A68" s="31" t="s">
        <v>9</v>
      </c>
      <c r="B68" s="35">
        <v>2000</v>
      </c>
      <c r="C68" s="31" t="s">
        <v>9</v>
      </c>
      <c r="D68" s="35">
        <v>2000</v>
      </c>
    </row>
    <row r="69" ht="130" customHeight="1" spans="1:4">
      <c r="A69" s="31">
        <v>23</v>
      </c>
      <c r="B69" s="31" t="str">
        <f>_xlfn.DISPIMG("ID_1E917EFF166D4829AB73AA79B87DE907",1)</f>
        <v>=DISPIMG("ID_1E917EFF166D4829AB73AA79B87DE907",1)</v>
      </c>
      <c r="C69" s="31">
        <v>24</v>
      </c>
      <c r="D69" s="31" t="str">
        <f>_xlfn.DISPIMG("ID_1E917EFF166D4829AB73AA79B87DE907",1)</f>
        <v>=DISPIMG("ID_1E917EFF166D4829AB73AA79B87DE907",1)</v>
      </c>
    </row>
    <row r="70" ht="16.5" spans="1:4">
      <c r="A70" s="31" t="s">
        <v>2</v>
      </c>
      <c r="B70" s="31" t="s">
        <v>35</v>
      </c>
      <c r="C70" s="31" t="s">
        <v>2</v>
      </c>
      <c r="D70" s="31" t="s">
        <v>36</v>
      </c>
    </row>
    <row r="71" ht="16.5" spans="1:4">
      <c r="A71" s="31" t="s">
        <v>5</v>
      </c>
      <c r="B71" s="34" t="s">
        <v>28</v>
      </c>
      <c r="C71" s="31" t="s">
        <v>5</v>
      </c>
      <c r="D71" s="34" t="s">
        <v>28</v>
      </c>
    </row>
    <row r="72" ht="16.5" spans="1:4">
      <c r="A72" s="35" t="s">
        <v>7</v>
      </c>
      <c r="B72" s="35">
        <v>37800</v>
      </c>
      <c r="C72" s="31" t="s">
        <v>7</v>
      </c>
      <c r="D72" s="35">
        <v>37800</v>
      </c>
    </row>
    <row r="73" ht="16.5" spans="1:4">
      <c r="A73" s="31" t="s">
        <v>8</v>
      </c>
      <c r="B73" s="35">
        <f>B72*0.6</f>
        <v>22680</v>
      </c>
      <c r="C73" s="31" t="s">
        <v>8</v>
      </c>
      <c r="D73" s="35">
        <f>D72*0.6</f>
        <v>22680</v>
      </c>
    </row>
    <row r="74" ht="16.5" spans="1:4">
      <c r="A74" s="31" t="s">
        <v>9</v>
      </c>
      <c r="B74" s="35">
        <v>2000</v>
      </c>
      <c r="C74" s="31" t="s">
        <v>9</v>
      </c>
      <c r="D74" s="35">
        <v>2000</v>
      </c>
    </row>
    <row r="75" ht="130" customHeight="1" spans="1:4">
      <c r="A75" s="31">
        <v>25</v>
      </c>
      <c r="B75" s="31" t="str">
        <f>_xlfn.DISPIMG("ID_1E917EFF166D4829AB73AA79B87DE907",1)</f>
        <v>=DISPIMG("ID_1E917EFF166D4829AB73AA79B87DE907",1)</v>
      </c>
      <c r="C75" s="31">
        <v>26</v>
      </c>
      <c r="D75" s="31" t="str">
        <f>_xlfn.DISPIMG("ID_1E917EFF166D4829AB73AA79B87DE907",1)</f>
        <v>=DISPIMG("ID_1E917EFF166D4829AB73AA79B87DE907",1)</v>
      </c>
    </row>
    <row r="76" ht="33" spans="1:4">
      <c r="A76" s="31" t="s">
        <v>2</v>
      </c>
      <c r="B76" s="31" t="s">
        <v>37</v>
      </c>
      <c r="C76" s="31" t="s">
        <v>2</v>
      </c>
      <c r="D76" s="34" t="s">
        <v>38</v>
      </c>
    </row>
    <row r="77" ht="16.5" spans="1:4">
      <c r="A77" s="31" t="s">
        <v>5</v>
      </c>
      <c r="B77" s="34" t="s">
        <v>28</v>
      </c>
      <c r="C77" s="31" t="s">
        <v>5</v>
      </c>
      <c r="D77" s="34" t="s">
        <v>28</v>
      </c>
    </row>
    <row r="78" ht="16.5" spans="1:4">
      <c r="A78" s="35" t="s">
        <v>7</v>
      </c>
      <c r="B78" s="35">
        <v>37800</v>
      </c>
      <c r="C78" s="35" t="s">
        <v>7</v>
      </c>
      <c r="D78" s="35">
        <v>37350</v>
      </c>
    </row>
    <row r="79" ht="16.5" spans="1:4">
      <c r="A79" s="31" t="s">
        <v>8</v>
      </c>
      <c r="B79" s="35">
        <f>B78*0.6</f>
        <v>22680</v>
      </c>
      <c r="C79" s="31" t="s">
        <v>8</v>
      </c>
      <c r="D79" s="35">
        <f>D78*0.6</f>
        <v>22410</v>
      </c>
    </row>
    <row r="80" ht="16.5" spans="1:4">
      <c r="A80" s="31" t="s">
        <v>9</v>
      </c>
      <c r="B80" s="35">
        <v>2000</v>
      </c>
      <c r="C80" s="31" t="s">
        <v>9</v>
      </c>
      <c r="D80" s="35">
        <v>2000</v>
      </c>
    </row>
    <row r="81" ht="130" customHeight="1" spans="1:4">
      <c r="A81" s="31">
        <v>27</v>
      </c>
      <c r="B81" s="31" t="str">
        <f>_xlfn.DISPIMG("ID_F2B8A59482CF483A8DA2850F322E969D",1)</f>
        <v>=DISPIMG("ID_F2B8A59482CF483A8DA2850F322E969D",1)</v>
      </c>
      <c r="C81" s="31">
        <v>28</v>
      </c>
      <c r="D81" s="31" t="str">
        <f>_xlfn.DISPIMG("ID_F2B8A59482CF483A8DA2850F322E969D",1)</f>
        <v>=DISPIMG("ID_F2B8A59482CF483A8DA2850F322E969D",1)</v>
      </c>
    </row>
    <row r="82" ht="33" spans="1:4">
      <c r="A82" s="31" t="s">
        <v>2</v>
      </c>
      <c r="B82" s="34" t="s">
        <v>39</v>
      </c>
      <c r="C82" s="31" t="s">
        <v>2</v>
      </c>
      <c r="D82" s="34" t="s">
        <v>40</v>
      </c>
    </row>
    <row r="83" ht="16.5" spans="1:4">
      <c r="A83" s="31" t="s">
        <v>5</v>
      </c>
      <c r="B83" s="31" t="s">
        <v>23</v>
      </c>
      <c r="C83" s="31" t="s">
        <v>5</v>
      </c>
      <c r="D83" s="31" t="s">
        <v>23</v>
      </c>
    </row>
    <row r="84" ht="16.5" spans="1:4">
      <c r="A84" s="35" t="s">
        <v>7</v>
      </c>
      <c r="B84" s="35">
        <v>20100</v>
      </c>
      <c r="C84" s="31" t="s">
        <v>7</v>
      </c>
      <c r="D84" s="35">
        <v>20100</v>
      </c>
    </row>
    <row r="85" ht="16.5" spans="1:4">
      <c r="A85" s="31" t="s">
        <v>8</v>
      </c>
      <c r="B85" s="35">
        <f>B84*0.6</f>
        <v>12060</v>
      </c>
      <c r="C85" s="31" t="s">
        <v>8</v>
      </c>
      <c r="D85" s="35">
        <f>D84*0.6</f>
        <v>12060</v>
      </c>
    </row>
    <row r="86" ht="16.5" spans="1:4">
      <c r="A86" s="35" t="s">
        <v>9</v>
      </c>
      <c r="B86" s="35">
        <v>1000</v>
      </c>
      <c r="C86" s="31" t="s">
        <v>9</v>
      </c>
      <c r="D86" s="35">
        <v>1000</v>
      </c>
    </row>
    <row r="87" ht="130" customHeight="1" spans="1:4">
      <c r="A87" s="31">
        <v>29</v>
      </c>
      <c r="B87" s="31" t="str">
        <f>_xlfn.DISPIMG("ID_F2B8A59482CF483A8DA2850F322E969D",1)</f>
        <v>=DISPIMG("ID_F2B8A59482CF483A8DA2850F322E969D",1)</v>
      </c>
      <c r="C87" s="31">
        <v>30</v>
      </c>
      <c r="D87" s="31" t="str">
        <f>_xlfn.DISPIMG("ID_F2B8A59482CF483A8DA2850F322E969D",1)</f>
        <v>=DISPIMG("ID_F2B8A59482CF483A8DA2850F322E969D",1)</v>
      </c>
    </row>
    <row r="88" ht="33" spans="1:4">
      <c r="A88" s="31" t="s">
        <v>2</v>
      </c>
      <c r="B88" s="34" t="s">
        <v>41</v>
      </c>
      <c r="C88" s="31" t="s">
        <v>2</v>
      </c>
      <c r="D88" s="34" t="s">
        <v>42</v>
      </c>
    </row>
    <row r="89" ht="16.5" spans="1:4">
      <c r="A89" s="31" t="s">
        <v>5</v>
      </c>
      <c r="B89" s="31" t="s">
        <v>23</v>
      </c>
      <c r="C89" s="31" t="s">
        <v>5</v>
      </c>
      <c r="D89" s="31" t="s">
        <v>23</v>
      </c>
    </row>
    <row r="90" ht="16.5" spans="1:4">
      <c r="A90" s="31" t="s">
        <v>7</v>
      </c>
      <c r="B90" s="35">
        <v>20100</v>
      </c>
      <c r="C90" s="35" t="s">
        <v>7</v>
      </c>
      <c r="D90" s="35">
        <v>20100</v>
      </c>
    </row>
    <row r="91" ht="16.5" spans="1:4">
      <c r="A91" s="31" t="s">
        <v>8</v>
      </c>
      <c r="B91" s="35">
        <f>B90*0.6</f>
        <v>12060</v>
      </c>
      <c r="C91" s="31" t="s">
        <v>8</v>
      </c>
      <c r="D91" s="35">
        <f>D90*0.6</f>
        <v>12060</v>
      </c>
    </row>
    <row r="92" ht="16.5" spans="1:4">
      <c r="A92" s="31" t="s">
        <v>9</v>
      </c>
      <c r="B92" s="35">
        <v>1000</v>
      </c>
      <c r="C92" s="35" t="s">
        <v>9</v>
      </c>
      <c r="D92" s="35">
        <v>1000</v>
      </c>
    </row>
    <row r="93" ht="130" customHeight="1" spans="1:4">
      <c r="A93" s="31">
        <v>31</v>
      </c>
      <c r="B93" s="31" t="str">
        <f>_xlfn.DISPIMG("ID_F2B8A59482CF483A8DA2850F322E969D",1)</f>
        <v>=DISPIMG("ID_F2B8A59482CF483A8DA2850F322E969D",1)</v>
      </c>
      <c r="C93" s="31">
        <v>32</v>
      </c>
      <c r="D93" s="31" t="str">
        <f>_xlfn.DISPIMG("ID_88C19A7F89DB438E8CAF7382843F654E",1)</f>
        <v>=DISPIMG("ID_88C19A7F89DB438E8CAF7382843F654E",1)</v>
      </c>
    </row>
    <row r="94" ht="33" spans="1:4">
      <c r="A94" s="31" t="s">
        <v>2</v>
      </c>
      <c r="B94" s="34" t="s">
        <v>43</v>
      </c>
      <c r="C94" s="31" t="s">
        <v>2</v>
      </c>
      <c r="D94" s="34" t="s">
        <v>44</v>
      </c>
    </row>
    <row r="95" ht="16.5" spans="1:4">
      <c r="A95" s="31" t="s">
        <v>5</v>
      </c>
      <c r="B95" s="31" t="s">
        <v>23</v>
      </c>
      <c r="C95" s="31" t="s">
        <v>5</v>
      </c>
      <c r="D95" s="31" t="s">
        <v>23</v>
      </c>
    </row>
    <row r="96" ht="16.5" spans="1:4">
      <c r="A96" s="35" t="s">
        <v>7</v>
      </c>
      <c r="B96" s="35">
        <v>20100</v>
      </c>
      <c r="C96" s="31" t="s">
        <v>7</v>
      </c>
      <c r="D96" s="35">
        <v>20100</v>
      </c>
    </row>
    <row r="97" ht="16.5" spans="1:4">
      <c r="A97" s="31" t="s">
        <v>8</v>
      </c>
      <c r="B97" s="35">
        <f>B96*0.6</f>
        <v>12060</v>
      </c>
      <c r="C97" s="31" t="s">
        <v>8</v>
      </c>
      <c r="D97" s="35">
        <f>D96*0.6</f>
        <v>12060</v>
      </c>
    </row>
    <row r="98" customFormat="1" ht="16.5" spans="1:4">
      <c r="A98" s="31" t="s">
        <v>9</v>
      </c>
      <c r="B98" s="35">
        <v>1000</v>
      </c>
      <c r="C98" s="31" t="s">
        <v>9</v>
      </c>
      <c r="D98" s="35">
        <v>1000</v>
      </c>
    </row>
    <row r="99" ht="130" customHeight="1" spans="1:4">
      <c r="A99" s="31">
        <v>33</v>
      </c>
      <c r="B99" s="31" t="str">
        <f>_xlfn.DISPIMG("ID_88C19A7F89DB438E8CAF7382843F654E",1)</f>
        <v>=DISPIMG("ID_88C19A7F89DB438E8CAF7382843F654E",1)</v>
      </c>
      <c r="C99" s="31">
        <v>34</v>
      </c>
      <c r="D99" s="31" t="str">
        <f>_xlfn.DISPIMG("ID_88C19A7F89DB438E8CAF7382843F654E",1)</f>
        <v>=DISPIMG("ID_88C19A7F89DB438E8CAF7382843F654E",1)</v>
      </c>
    </row>
    <row r="100" ht="33" spans="1:4">
      <c r="A100" s="31" t="s">
        <v>2</v>
      </c>
      <c r="B100" s="34" t="s">
        <v>45</v>
      </c>
      <c r="C100" s="31" t="s">
        <v>2</v>
      </c>
      <c r="D100" s="34" t="s">
        <v>46</v>
      </c>
    </row>
    <row r="101" ht="16.5" spans="1:4">
      <c r="A101" s="31" t="s">
        <v>5</v>
      </c>
      <c r="B101" s="31" t="s">
        <v>23</v>
      </c>
      <c r="C101" s="31" t="s">
        <v>5</v>
      </c>
      <c r="D101" s="31" t="s">
        <v>23</v>
      </c>
    </row>
    <row r="102" ht="16.5" spans="1:4">
      <c r="A102" s="35" t="s">
        <v>7</v>
      </c>
      <c r="B102" s="35">
        <v>20100</v>
      </c>
      <c r="C102" s="31" t="s">
        <v>7</v>
      </c>
      <c r="D102" s="35">
        <v>20100</v>
      </c>
    </row>
    <row r="103" ht="16.5" spans="1:4">
      <c r="A103" s="31" t="s">
        <v>8</v>
      </c>
      <c r="B103" s="35">
        <f>B102*0.6</f>
        <v>12060</v>
      </c>
      <c r="C103" s="31" t="s">
        <v>8</v>
      </c>
      <c r="D103" s="35">
        <f>D102*0.6</f>
        <v>12060</v>
      </c>
    </row>
    <row r="104" customFormat="1" ht="16.5" spans="1:4">
      <c r="A104" s="35" t="s">
        <v>9</v>
      </c>
      <c r="B104" s="35">
        <v>1000</v>
      </c>
      <c r="C104" s="31" t="s">
        <v>9</v>
      </c>
      <c r="D104" s="35">
        <v>1000</v>
      </c>
    </row>
    <row r="105" ht="130" customHeight="1" spans="1:4">
      <c r="A105" s="31">
        <v>35</v>
      </c>
      <c r="B105" s="31" t="str">
        <f>_xlfn.DISPIMG("ID_88C19A7F89DB438E8CAF7382843F654E",1)</f>
        <v>=DISPIMG("ID_88C19A7F89DB438E8CAF7382843F654E",1)</v>
      </c>
      <c r="C105" s="31">
        <v>36</v>
      </c>
      <c r="D105" s="31" t="str">
        <f>_xlfn.DISPIMG("ID_88C19A7F89DB438E8CAF7382843F654E",1)</f>
        <v>=DISPIMG("ID_88C19A7F89DB438E8CAF7382843F654E",1)</v>
      </c>
    </row>
    <row r="106" ht="33" spans="1:4">
      <c r="A106" s="31" t="s">
        <v>2</v>
      </c>
      <c r="B106" s="34" t="s">
        <v>47</v>
      </c>
      <c r="C106" s="31" t="s">
        <v>2</v>
      </c>
      <c r="D106" s="34" t="s">
        <v>48</v>
      </c>
    </row>
    <row r="107" ht="16.5" spans="1:4">
      <c r="A107" s="31" t="s">
        <v>5</v>
      </c>
      <c r="B107" s="31" t="s">
        <v>23</v>
      </c>
      <c r="C107" s="31" t="s">
        <v>5</v>
      </c>
      <c r="D107" s="31" t="s">
        <v>23</v>
      </c>
    </row>
    <row r="108" ht="16.5" spans="1:4">
      <c r="A108" s="31" t="s">
        <v>7</v>
      </c>
      <c r="B108" s="35">
        <v>20100</v>
      </c>
      <c r="C108" s="31" t="s">
        <v>7</v>
      </c>
      <c r="D108" s="35">
        <v>20100</v>
      </c>
    </row>
    <row r="109" ht="16.5" spans="1:4">
      <c r="A109" s="31" t="s">
        <v>8</v>
      </c>
      <c r="B109" s="35">
        <f>B108*0.6</f>
        <v>12060</v>
      </c>
      <c r="C109" s="31" t="s">
        <v>8</v>
      </c>
      <c r="D109" s="35">
        <f>D108*0.6</f>
        <v>12060</v>
      </c>
    </row>
    <row r="110" customFormat="1" ht="16.5" spans="1:4">
      <c r="A110" s="31" t="s">
        <v>9</v>
      </c>
      <c r="B110" s="35">
        <v>1000</v>
      </c>
      <c r="C110" s="31" t="s">
        <v>9</v>
      </c>
      <c r="D110" s="35">
        <v>1000</v>
      </c>
    </row>
    <row r="111" ht="130" customHeight="1" spans="1:4">
      <c r="A111" s="31">
        <v>37</v>
      </c>
      <c r="B111" s="31" t="str">
        <f>_xlfn.DISPIMG("ID_88C19A7F89DB438E8CAF7382843F654E",1)</f>
        <v>=DISPIMG("ID_88C19A7F89DB438E8CAF7382843F654E",1)</v>
      </c>
      <c r="C111" s="31">
        <v>38</v>
      </c>
      <c r="D111" s="31" t="str">
        <f>_xlfn.DISPIMG("ID_88C19A7F89DB438E8CAF7382843F654E",1)</f>
        <v>=DISPIMG("ID_88C19A7F89DB438E8CAF7382843F654E",1)</v>
      </c>
    </row>
    <row r="112" ht="33" spans="1:4">
      <c r="A112" s="31" t="s">
        <v>2</v>
      </c>
      <c r="B112" s="34" t="s">
        <v>49</v>
      </c>
      <c r="C112" s="31" t="s">
        <v>2</v>
      </c>
      <c r="D112" s="34" t="s">
        <v>50</v>
      </c>
    </row>
    <row r="113" ht="16.5" spans="1:4">
      <c r="A113" s="31" t="s">
        <v>5</v>
      </c>
      <c r="B113" s="31" t="s">
        <v>23</v>
      </c>
      <c r="C113" s="31" t="s">
        <v>5</v>
      </c>
      <c r="D113" s="31" t="s">
        <v>23</v>
      </c>
    </row>
    <row r="114" ht="16.5" spans="1:4">
      <c r="A114" s="31" t="s">
        <v>7</v>
      </c>
      <c r="B114" s="35">
        <v>20100</v>
      </c>
      <c r="C114" s="31" t="s">
        <v>7</v>
      </c>
      <c r="D114" s="35">
        <v>20100</v>
      </c>
    </row>
    <row r="115" ht="16.5" spans="1:4">
      <c r="A115" s="31" t="s">
        <v>8</v>
      </c>
      <c r="B115" s="35">
        <f>B114*0.6</f>
        <v>12060</v>
      </c>
      <c r="C115" s="31" t="s">
        <v>8</v>
      </c>
      <c r="D115" s="35">
        <f>D114*0.6</f>
        <v>12060</v>
      </c>
    </row>
    <row r="116" ht="16.5" spans="1:4">
      <c r="A116" s="31" t="s">
        <v>9</v>
      </c>
      <c r="B116" s="35">
        <v>1000</v>
      </c>
      <c r="C116" s="31" t="s">
        <v>9</v>
      </c>
      <c r="D116" s="35">
        <v>1000</v>
      </c>
    </row>
    <row r="117" ht="130" customHeight="1" spans="1:4">
      <c r="A117" s="31">
        <v>39</v>
      </c>
      <c r="B117" s="31" t="str">
        <f>_xlfn.DISPIMG("ID_5F43DAC4BC5245CA9B05319EFC7FADF8",1)</f>
        <v>=DISPIMG("ID_5F43DAC4BC5245CA9B05319EFC7FADF8",1)</v>
      </c>
      <c r="C117" s="31">
        <v>40</v>
      </c>
      <c r="D117" s="31" t="str">
        <f>_xlfn.DISPIMG("ID_5F43DAC4BC5245CA9B05319EFC7FADF8",1)</f>
        <v>=DISPIMG("ID_5F43DAC4BC5245CA9B05319EFC7FADF8",1)</v>
      </c>
    </row>
    <row r="118" ht="33" spans="1:4">
      <c r="A118" s="31" t="s">
        <v>2</v>
      </c>
      <c r="B118" s="34" t="s">
        <v>51</v>
      </c>
      <c r="C118" s="31" t="s">
        <v>2</v>
      </c>
      <c r="D118" s="34" t="s">
        <v>52</v>
      </c>
    </row>
    <row r="119" ht="16.5" spans="1:4">
      <c r="A119" s="31" t="s">
        <v>5</v>
      </c>
      <c r="B119" s="31" t="s">
        <v>23</v>
      </c>
      <c r="C119" s="31" t="s">
        <v>5</v>
      </c>
      <c r="D119" s="31" t="s">
        <v>23</v>
      </c>
    </row>
    <row r="120" ht="16.5" spans="1:4">
      <c r="A120" s="31" t="s">
        <v>7</v>
      </c>
      <c r="B120" s="35">
        <v>18900</v>
      </c>
      <c r="C120" s="31" t="s">
        <v>7</v>
      </c>
      <c r="D120" s="35">
        <v>18900</v>
      </c>
    </row>
    <row r="121" ht="16.5" spans="1:4">
      <c r="A121" s="31" t="s">
        <v>8</v>
      </c>
      <c r="B121" s="35">
        <f>B120*0.6</f>
        <v>11340</v>
      </c>
      <c r="C121" s="31" t="s">
        <v>8</v>
      </c>
      <c r="D121" s="35">
        <f>D120*0.6</f>
        <v>11340</v>
      </c>
    </row>
    <row r="122" ht="16.5" spans="1:4">
      <c r="A122" s="31" t="s">
        <v>9</v>
      </c>
      <c r="B122" s="35">
        <v>1000</v>
      </c>
      <c r="C122" s="31" t="s">
        <v>9</v>
      </c>
      <c r="D122" s="35">
        <v>1000</v>
      </c>
    </row>
    <row r="123" ht="130" customHeight="1" spans="1:4">
      <c r="A123" s="31">
        <v>41</v>
      </c>
      <c r="B123" s="31" t="str">
        <f>_xlfn.DISPIMG("ID_5F43DAC4BC5245CA9B05319EFC7FADF8",1)</f>
        <v>=DISPIMG("ID_5F43DAC4BC5245CA9B05319EFC7FADF8",1)</v>
      </c>
      <c r="C123" s="31">
        <v>42</v>
      </c>
      <c r="D123" s="31" t="str">
        <f>_xlfn.DISPIMG("ID_5F43DAC4BC5245CA9B05319EFC7FADF8",1)</f>
        <v>=DISPIMG("ID_5F43DAC4BC5245CA9B05319EFC7FADF8",1)</v>
      </c>
    </row>
    <row r="124" ht="33" spans="1:4">
      <c r="A124" s="31" t="s">
        <v>2</v>
      </c>
      <c r="B124" s="34" t="s">
        <v>53</v>
      </c>
      <c r="C124" s="31" t="s">
        <v>2</v>
      </c>
      <c r="D124" s="34" t="s">
        <v>54</v>
      </c>
    </row>
    <row r="125" ht="16.5" spans="1:4">
      <c r="A125" s="31" t="s">
        <v>5</v>
      </c>
      <c r="B125" s="31" t="s">
        <v>23</v>
      </c>
      <c r="C125" s="31" t="s">
        <v>5</v>
      </c>
      <c r="D125" s="31" t="s">
        <v>23</v>
      </c>
    </row>
    <row r="126" ht="16.5" spans="1:4">
      <c r="A126" s="31" t="s">
        <v>7</v>
      </c>
      <c r="B126" s="35">
        <v>18900</v>
      </c>
      <c r="C126" s="31" t="s">
        <v>7</v>
      </c>
      <c r="D126" s="35">
        <v>18900</v>
      </c>
    </row>
    <row r="127" ht="16.5" spans="1:4">
      <c r="A127" s="31" t="s">
        <v>8</v>
      </c>
      <c r="B127" s="35">
        <f>B126*0.6</f>
        <v>11340</v>
      </c>
      <c r="C127" s="31" t="s">
        <v>8</v>
      </c>
      <c r="D127" s="35">
        <f>D126*0.6</f>
        <v>11340</v>
      </c>
    </row>
    <row r="128" ht="16.5" spans="1:4">
      <c r="A128" s="31" t="s">
        <v>9</v>
      </c>
      <c r="B128" s="35">
        <v>1000</v>
      </c>
      <c r="C128" s="31" t="s">
        <v>9</v>
      </c>
      <c r="D128" s="35">
        <v>1000</v>
      </c>
    </row>
    <row r="129" ht="130" customHeight="1" spans="1:4">
      <c r="A129" s="31">
        <v>43</v>
      </c>
      <c r="B129" s="31" t="str">
        <f>_xlfn.DISPIMG("ID_5F43DAC4BC5245CA9B05319EFC7FADF8",1)</f>
        <v>=DISPIMG("ID_5F43DAC4BC5245CA9B05319EFC7FADF8",1)</v>
      </c>
      <c r="C129" s="31">
        <v>44</v>
      </c>
      <c r="D129" s="31" t="str">
        <f>_xlfn.DISPIMG("ID_AD7058FE50A643AF8CC722CD4A482861",1)</f>
        <v>=DISPIMG("ID_AD7058FE50A643AF8CC722CD4A482861",1)</v>
      </c>
    </row>
    <row r="130" ht="33" spans="1:4">
      <c r="A130" s="31" t="s">
        <v>2</v>
      </c>
      <c r="B130" s="34" t="s">
        <v>55</v>
      </c>
      <c r="C130" s="31" t="s">
        <v>2</v>
      </c>
      <c r="D130" s="31" t="s">
        <v>56</v>
      </c>
    </row>
    <row r="131" ht="16.5" spans="1:4">
      <c r="A131" s="31" t="s">
        <v>5</v>
      </c>
      <c r="B131" s="31" t="s">
        <v>23</v>
      </c>
      <c r="C131" s="31" t="s">
        <v>5</v>
      </c>
      <c r="D131" s="34" t="s">
        <v>28</v>
      </c>
    </row>
    <row r="132" ht="16.5" spans="1:4">
      <c r="A132" s="31" t="s">
        <v>7</v>
      </c>
      <c r="B132" s="35">
        <v>18900</v>
      </c>
      <c r="C132" s="35" t="s">
        <v>7</v>
      </c>
      <c r="D132" s="35">
        <v>34200</v>
      </c>
    </row>
    <row r="133" ht="16.5" spans="1:4">
      <c r="A133" s="31" t="s">
        <v>8</v>
      </c>
      <c r="B133" s="35">
        <f>B132*0.6</f>
        <v>11340</v>
      </c>
      <c r="C133" s="31" t="s">
        <v>8</v>
      </c>
      <c r="D133" s="35">
        <f>D132*0.6</f>
        <v>20520</v>
      </c>
    </row>
    <row r="134" ht="16.5" spans="1:4">
      <c r="A134" s="31" t="s">
        <v>9</v>
      </c>
      <c r="B134" s="35">
        <v>1000</v>
      </c>
      <c r="C134" s="35" t="s">
        <v>9</v>
      </c>
      <c r="D134" s="35">
        <v>2000</v>
      </c>
    </row>
    <row r="135" ht="130" customHeight="1" spans="1:4">
      <c r="A135" s="31">
        <v>45</v>
      </c>
      <c r="B135" s="31" t="str">
        <f>_xlfn.DISPIMG("ID_9ECB03589B1A45F19566CFBF8C447D7E",1)</f>
        <v>=DISPIMG("ID_9ECB03589B1A45F19566CFBF8C447D7E",1)</v>
      </c>
      <c r="C135" s="31">
        <v>46</v>
      </c>
      <c r="D135" s="31" t="str">
        <f>_xlfn.DISPIMG("ID_9ECB03589B1A45F19566CFBF8C447D7E",1)</f>
        <v>=DISPIMG("ID_9ECB03589B1A45F19566CFBF8C447D7E",1)</v>
      </c>
    </row>
    <row r="136" ht="33" spans="1:4">
      <c r="A136" s="31" t="s">
        <v>2</v>
      </c>
      <c r="B136" s="36" t="s">
        <v>57</v>
      </c>
      <c r="C136" s="31" t="s">
        <v>2</v>
      </c>
      <c r="D136" s="34" t="s">
        <v>58</v>
      </c>
    </row>
    <row r="137" ht="16.5" spans="1:4">
      <c r="A137" s="31" t="s">
        <v>5</v>
      </c>
      <c r="B137" s="37" t="s">
        <v>23</v>
      </c>
      <c r="C137" s="31" t="s">
        <v>5</v>
      </c>
      <c r="D137" s="31" t="s">
        <v>23</v>
      </c>
    </row>
    <row r="138" ht="16.5" spans="1:4">
      <c r="A138" s="35" t="s">
        <v>7</v>
      </c>
      <c r="B138" s="38">
        <v>12000</v>
      </c>
      <c r="C138" s="31" t="s">
        <v>7</v>
      </c>
      <c r="D138" s="35">
        <v>12000</v>
      </c>
    </row>
    <row r="139" ht="16.5" spans="1:4">
      <c r="A139" s="31" t="s">
        <v>8</v>
      </c>
      <c r="B139" s="38">
        <f>B138*0.6</f>
        <v>7200</v>
      </c>
      <c r="C139" s="31" t="s">
        <v>8</v>
      </c>
      <c r="D139" s="35">
        <f>D138*0.6</f>
        <v>7200</v>
      </c>
    </row>
    <row r="140" ht="16.5" spans="1:4">
      <c r="A140" s="31" t="s">
        <v>9</v>
      </c>
      <c r="B140" s="35">
        <v>500</v>
      </c>
      <c r="C140" s="35" t="s">
        <v>9</v>
      </c>
      <c r="D140" s="35">
        <v>500</v>
      </c>
    </row>
    <row r="141" ht="130" customHeight="1" spans="1:4">
      <c r="A141" s="31">
        <v>47</v>
      </c>
      <c r="B141" s="31" t="str">
        <f>_xlfn.DISPIMG("ID_B4213F82E2314643B0977E873CBAAE9F",1)</f>
        <v>=DISPIMG("ID_B4213F82E2314643B0977E873CBAAE9F",1)</v>
      </c>
      <c r="C141" s="31">
        <v>48</v>
      </c>
      <c r="D141" s="31" t="str">
        <f>_xlfn.DISPIMG("ID_B4213F82E2314643B0977E873CBAAE9F",1)</f>
        <v>=DISPIMG("ID_B4213F82E2314643B0977E873CBAAE9F",1)</v>
      </c>
    </row>
    <row r="142" ht="16.5" spans="1:4">
      <c r="A142" s="31" t="s">
        <v>2</v>
      </c>
      <c r="B142" s="31" t="s">
        <v>59</v>
      </c>
      <c r="C142" s="31" t="s">
        <v>2</v>
      </c>
      <c r="D142" s="31" t="s">
        <v>60</v>
      </c>
    </row>
    <row r="143" ht="16.5" spans="1:4">
      <c r="A143" s="31" t="s">
        <v>5</v>
      </c>
      <c r="B143" s="31" t="s">
        <v>61</v>
      </c>
      <c r="C143" s="31" t="s">
        <v>5</v>
      </c>
      <c r="D143" s="31" t="s">
        <v>61</v>
      </c>
    </row>
    <row r="144" ht="16.5" spans="1:4">
      <c r="A144" s="35" t="s">
        <v>7</v>
      </c>
      <c r="B144" s="35">
        <v>500</v>
      </c>
      <c r="C144" s="35" t="s">
        <v>7</v>
      </c>
      <c r="D144" s="35">
        <v>500</v>
      </c>
    </row>
    <row r="145" ht="16.5" spans="1:4">
      <c r="A145" s="31" t="s">
        <v>8</v>
      </c>
      <c r="B145" s="35">
        <f>B144*0.6</f>
        <v>300</v>
      </c>
      <c r="C145" s="31" t="s">
        <v>8</v>
      </c>
      <c r="D145" s="35">
        <f>D144*0.6</f>
        <v>300</v>
      </c>
    </row>
    <row r="146" ht="16.5" spans="1:4">
      <c r="A146" s="31" t="s">
        <v>9</v>
      </c>
      <c r="B146" s="35">
        <v>30</v>
      </c>
      <c r="C146" s="31" t="s">
        <v>9</v>
      </c>
      <c r="D146" s="35">
        <v>30</v>
      </c>
    </row>
    <row r="147" ht="130" customHeight="1" spans="1:4">
      <c r="A147" s="31">
        <v>49</v>
      </c>
      <c r="B147" s="31" t="str">
        <f>_xlfn.DISPIMG("ID_B4213F82E2314643B0977E873CBAAE9F",1)</f>
        <v>=DISPIMG("ID_B4213F82E2314643B0977E873CBAAE9F",1)</v>
      </c>
      <c r="C147" s="31">
        <v>50</v>
      </c>
      <c r="D147" s="31" t="str">
        <f>_xlfn.DISPIMG("ID_B4213F82E2314643B0977E873CBAAE9F",1)</f>
        <v>=DISPIMG("ID_B4213F82E2314643B0977E873CBAAE9F",1)</v>
      </c>
    </row>
    <row r="148" ht="16.5" spans="1:4">
      <c r="A148" s="31" t="s">
        <v>2</v>
      </c>
      <c r="B148" s="31" t="s">
        <v>62</v>
      </c>
      <c r="C148" s="31" t="s">
        <v>2</v>
      </c>
      <c r="D148" s="31" t="s">
        <v>63</v>
      </c>
    </row>
    <row r="149" ht="16.5" spans="1:4">
      <c r="A149" s="31" t="s">
        <v>5</v>
      </c>
      <c r="B149" s="31" t="s">
        <v>61</v>
      </c>
      <c r="C149" s="31" t="s">
        <v>5</v>
      </c>
      <c r="D149" s="31" t="s">
        <v>61</v>
      </c>
    </row>
    <row r="150" ht="16.5" spans="1:4">
      <c r="A150" s="31" t="s">
        <v>7</v>
      </c>
      <c r="B150" s="35">
        <v>500</v>
      </c>
      <c r="C150" s="31" t="s">
        <v>7</v>
      </c>
      <c r="D150" s="35">
        <v>500</v>
      </c>
    </row>
    <row r="151" ht="16.5" spans="1:4">
      <c r="A151" s="31" t="s">
        <v>8</v>
      </c>
      <c r="B151" s="35">
        <f>B150*0.6</f>
        <v>300</v>
      </c>
      <c r="C151" s="31" t="s">
        <v>8</v>
      </c>
      <c r="D151" s="35">
        <f>D150*0.6</f>
        <v>300</v>
      </c>
    </row>
    <row r="152" ht="16.5" spans="1:4">
      <c r="A152" s="31" t="s">
        <v>9</v>
      </c>
      <c r="B152" s="35">
        <v>30</v>
      </c>
      <c r="C152" s="31" t="s">
        <v>9</v>
      </c>
      <c r="D152" s="35">
        <v>30</v>
      </c>
    </row>
    <row r="153" ht="130" customHeight="1" spans="1:4">
      <c r="A153" s="31">
        <v>51</v>
      </c>
      <c r="B153" s="31" t="str">
        <f>_xlfn.DISPIMG("ID_B4213F82E2314643B0977E873CBAAE9F",1)</f>
        <v>=DISPIMG("ID_B4213F82E2314643B0977E873CBAAE9F",1)</v>
      </c>
      <c r="C153" s="31">
        <v>52</v>
      </c>
      <c r="D153" s="31" t="str">
        <f>_xlfn.DISPIMG("ID_B4213F82E2314643B0977E873CBAAE9F",1)</f>
        <v>=DISPIMG("ID_B4213F82E2314643B0977E873CBAAE9F",1)</v>
      </c>
    </row>
    <row r="154" ht="16.5" spans="1:4">
      <c r="A154" s="31" t="s">
        <v>2</v>
      </c>
      <c r="B154" s="31" t="s">
        <v>64</v>
      </c>
      <c r="C154" s="31" t="s">
        <v>2</v>
      </c>
      <c r="D154" s="31" t="s">
        <v>65</v>
      </c>
    </row>
    <row r="155" ht="16.5" spans="1:4">
      <c r="A155" s="31" t="s">
        <v>5</v>
      </c>
      <c r="B155" s="31" t="s">
        <v>61</v>
      </c>
      <c r="C155" s="31" t="s">
        <v>5</v>
      </c>
      <c r="D155" s="31" t="s">
        <v>61</v>
      </c>
    </row>
    <row r="156" ht="16.5" spans="1:4">
      <c r="A156" s="31" t="s">
        <v>7</v>
      </c>
      <c r="B156" s="35">
        <v>500</v>
      </c>
      <c r="C156" s="31" t="s">
        <v>7</v>
      </c>
      <c r="D156" s="35">
        <v>500</v>
      </c>
    </row>
    <row r="157" ht="16.5" spans="1:4">
      <c r="A157" s="31" t="s">
        <v>8</v>
      </c>
      <c r="B157" s="35">
        <f>B156*0.6</f>
        <v>300</v>
      </c>
      <c r="C157" s="31" t="s">
        <v>8</v>
      </c>
      <c r="D157" s="35">
        <f>D156*0.6</f>
        <v>300</v>
      </c>
    </row>
    <row r="158" ht="16.5" spans="1:4">
      <c r="A158" s="31" t="s">
        <v>9</v>
      </c>
      <c r="B158" s="35">
        <v>30</v>
      </c>
      <c r="C158" s="31" t="s">
        <v>9</v>
      </c>
      <c r="D158" s="35">
        <v>30</v>
      </c>
    </row>
    <row r="159" ht="130" customHeight="1" spans="1:4">
      <c r="A159" s="31">
        <v>53</v>
      </c>
      <c r="B159" s="31" t="str">
        <f>_xlfn.DISPIMG("ID_B4213F82E2314643B0977E873CBAAE9F",1)</f>
        <v>=DISPIMG("ID_B4213F82E2314643B0977E873CBAAE9F",1)</v>
      </c>
      <c r="C159" s="31">
        <v>54</v>
      </c>
      <c r="D159" s="31" t="str">
        <f>_xlfn.DISPIMG("ID_B4213F82E2314643B0977E873CBAAE9F",1)</f>
        <v>=DISPIMG("ID_B4213F82E2314643B0977E873CBAAE9F",1)</v>
      </c>
    </row>
    <row r="160" ht="16.5" spans="1:4">
      <c r="A160" s="31" t="s">
        <v>2</v>
      </c>
      <c r="B160" s="31" t="s">
        <v>66</v>
      </c>
      <c r="C160" s="31" t="s">
        <v>2</v>
      </c>
      <c r="D160" s="31" t="s">
        <v>67</v>
      </c>
    </row>
    <row r="161" ht="16.5" spans="1:4">
      <c r="A161" s="31" t="s">
        <v>5</v>
      </c>
      <c r="B161" s="31" t="s">
        <v>61</v>
      </c>
      <c r="C161" s="31" t="s">
        <v>5</v>
      </c>
      <c r="D161" s="31" t="s">
        <v>61</v>
      </c>
    </row>
    <row r="162" ht="16.5" spans="1:4">
      <c r="A162" s="31" t="s">
        <v>7</v>
      </c>
      <c r="B162" s="35">
        <v>500</v>
      </c>
      <c r="C162" s="31" t="s">
        <v>7</v>
      </c>
      <c r="D162" s="35">
        <v>500</v>
      </c>
    </row>
    <row r="163" ht="16.5" spans="1:4">
      <c r="A163" s="31" t="s">
        <v>8</v>
      </c>
      <c r="B163" s="35">
        <f>B162*0.6</f>
        <v>300</v>
      </c>
      <c r="C163" s="31" t="s">
        <v>8</v>
      </c>
      <c r="D163" s="35">
        <f>D162*0.6</f>
        <v>300</v>
      </c>
    </row>
    <row r="164" ht="16.5" spans="1:4">
      <c r="A164" s="31" t="s">
        <v>9</v>
      </c>
      <c r="B164" s="35">
        <v>30</v>
      </c>
      <c r="C164" s="31" t="s">
        <v>9</v>
      </c>
      <c r="D164" s="35">
        <v>30</v>
      </c>
    </row>
    <row r="165" ht="130" customHeight="1" spans="1:4">
      <c r="A165" s="31">
        <v>55</v>
      </c>
      <c r="B165" s="31" t="str">
        <f>_xlfn.DISPIMG("ID_B4213F82E2314643B0977E873CBAAE9F",1)</f>
        <v>=DISPIMG("ID_B4213F82E2314643B0977E873CBAAE9F",1)</v>
      </c>
      <c r="C165" s="31">
        <v>56</v>
      </c>
      <c r="D165" s="31" t="str">
        <f>_xlfn.DISPIMG("ID_B4213F82E2314643B0977E873CBAAE9F",1)</f>
        <v>=DISPIMG("ID_B4213F82E2314643B0977E873CBAAE9F",1)</v>
      </c>
    </row>
    <row r="166" ht="16.5" spans="1:4">
      <c r="A166" s="31" t="s">
        <v>2</v>
      </c>
      <c r="B166" s="31" t="s">
        <v>68</v>
      </c>
      <c r="C166" s="31" t="s">
        <v>2</v>
      </c>
      <c r="D166" s="31" t="s">
        <v>69</v>
      </c>
    </row>
    <row r="167" ht="16.5" spans="1:4">
      <c r="A167" s="31" t="s">
        <v>5</v>
      </c>
      <c r="B167" s="31" t="s">
        <v>61</v>
      </c>
      <c r="C167" s="31" t="s">
        <v>5</v>
      </c>
      <c r="D167" s="31" t="s">
        <v>61</v>
      </c>
    </row>
    <row r="168" ht="16.5" spans="1:4">
      <c r="A168" s="31" t="s">
        <v>7</v>
      </c>
      <c r="B168" s="35">
        <v>500</v>
      </c>
      <c r="C168" s="35" t="s">
        <v>7</v>
      </c>
      <c r="D168" s="35">
        <v>500</v>
      </c>
    </row>
    <row r="169" ht="16.5" spans="1:4">
      <c r="A169" s="31" t="s">
        <v>8</v>
      </c>
      <c r="B169" s="35">
        <f>B168*0.6</f>
        <v>300</v>
      </c>
      <c r="C169" s="31" t="s">
        <v>8</v>
      </c>
      <c r="D169" s="35">
        <f>D168*0.6</f>
        <v>300</v>
      </c>
    </row>
    <row r="170" ht="16.5" spans="1:4">
      <c r="A170" s="31" t="s">
        <v>9</v>
      </c>
      <c r="B170" s="35">
        <v>30</v>
      </c>
      <c r="C170" s="31" t="s">
        <v>9</v>
      </c>
      <c r="D170" s="35">
        <v>30</v>
      </c>
    </row>
  </sheetData>
  <mergeCells count="2">
    <mergeCell ref="A1:D1"/>
    <mergeCell ref="A2:D2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61"/>
  <sheetViews>
    <sheetView tabSelected="1" zoomScale="70" zoomScaleNormal="70" topLeftCell="A18" workbookViewId="0">
      <selection activeCell="V53" sqref="V53"/>
    </sheetView>
  </sheetViews>
  <sheetFormatPr defaultColWidth="9" defaultRowHeight="22.5"/>
  <cols>
    <col min="1" max="1" width="9" style="6"/>
    <col min="2" max="2" width="9" style="7" hidden="1" customWidth="1"/>
    <col min="3" max="3" width="18.0333333333333" customWidth="1"/>
    <col min="4" max="4" width="70.35" style="8" customWidth="1"/>
    <col min="5" max="5" width="26.6083333333333" style="9" customWidth="1"/>
    <col min="6" max="9" width="17.1333333333333" style="10" customWidth="1"/>
  </cols>
  <sheetData>
    <row r="1" customFormat="1" ht="39" customHeight="1" spans="1:9">
      <c r="A1" s="11" t="s">
        <v>0</v>
      </c>
      <c r="B1" s="12"/>
      <c r="C1" s="12"/>
      <c r="D1" s="12"/>
      <c r="E1" s="12"/>
      <c r="F1" s="12"/>
      <c r="G1" s="12"/>
      <c r="H1" s="12"/>
      <c r="I1" s="27"/>
    </row>
    <row r="2" s="1" customFormat="1" ht="45" spans="1:9">
      <c r="A2" s="13" t="s">
        <v>70</v>
      </c>
      <c r="B2" s="14" t="s">
        <v>71</v>
      </c>
      <c r="C2" s="15" t="s">
        <v>72</v>
      </c>
      <c r="D2" s="15" t="s">
        <v>73</v>
      </c>
      <c r="E2" s="16" t="s">
        <v>5</v>
      </c>
      <c r="F2" s="17" t="s">
        <v>74</v>
      </c>
      <c r="G2" s="17" t="s">
        <v>75</v>
      </c>
      <c r="H2" s="18" t="s">
        <v>76</v>
      </c>
      <c r="I2" s="18" t="s">
        <v>77</v>
      </c>
    </row>
    <row r="3" customFormat="1" ht="67.5" spans="1:9">
      <c r="A3" s="19">
        <v>1</v>
      </c>
      <c r="B3" s="20">
        <v>19</v>
      </c>
      <c r="C3" s="21">
        <v>22006</v>
      </c>
      <c r="D3" s="21" t="s">
        <v>78</v>
      </c>
      <c r="E3" s="21" t="s">
        <v>6</v>
      </c>
      <c r="F3" s="22">
        <v>6000</v>
      </c>
      <c r="G3" s="23">
        <f t="shared" ref="G3:G50" si="0">F3*0.6</f>
        <v>3600</v>
      </c>
      <c r="H3" s="22">
        <v>400</v>
      </c>
      <c r="I3" s="22">
        <v>50</v>
      </c>
    </row>
    <row r="4" customFormat="1" ht="45" spans="1:9">
      <c r="A4" s="19">
        <v>2</v>
      </c>
      <c r="B4" s="20">
        <v>22</v>
      </c>
      <c r="C4" s="21">
        <v>22027</v>
      </c>
      <c r="D4" s="21" t="s">
        <v>79</v>
      </c>
      <c r="E4" s="21" t="s">
        <v>6</v>
      </c>
      <c r="F4" s="22">
        <v>6000</v>
      </c>
      <c r="G4" s="23">
        <f t="shared" si="0"/>
        <v>3600</v>
      </c>
      <c r="H4" s="22">
        <v>400</v>
      </c>
      <c r="I4" s="22">
        <v>50</v>
      </c>
    </row>
    <row r="5" customFormat="1" ht="45" spans="1:9">
      <c r="A5" s="19">
        <v>3</v>
      </c>
      <c r="B5" s="20">
        <v>23</v>
      </c>
      <c r="C5" s="24">
        <v>22064</v>
      </c>
      <c r="D5" s="21" t="s">
        <v>80</v>
      </c>
      <c r="E5" s="21" t="s">
        <v>12</v>
      </c>
      <c r="F5" s="23">
        <v>58500</v>
      </c>
      <c r="G5" s="23">
        <f t="shared" si="0"/>
        <v>35100</v>
      </c>
      <c r="H5" s="23">
        <v>3500</v>
      </c>
      <c r="I5" s="23">
        <v>350</v>
      </c>
    </row>
    <row r="6" s="2" customFormat="1" ht="45" spans="1:9">
      <c r="A6" s="19">
        <v>4</v>
      </c>
      <c r="B6" s="20">
        <v>28</v>
      </c>
      <c r="C6" s="21">
        <v>22007</v>
      </c>
      <c r="D6" s="21" t="s">
        <v>81</v>
      </c>
      <c r="E6" s="21" t="s">
        <v>6</v>
      </c>
      <c r="F6" s="22">
        <v>6000</v>
      </c>
      <c r="G6" s="23">
        <f t="shared" si="0"/>
        <v>3600</v>
      </c>
      <c r="H6" s="22">
        <v>400</v>
      </c>
      <c r="I6" s="22">
        <v>50</v>
      </c>
    </row>
    <row r="7" s="3" customFormat="1" spans="1:9">
      <c r="A7" s="19">
        <v>5</v>
      </c>
      <c r="B7" s="20">
        <v>47</v>
      </c>
      <c r="C7" s="21">
        <v>22008</v>
      </c>
      <c r="D7" s="21" t="s">
        <v>82</v>
      </c>
      <c r="E7" s="21" t="s">
        <v>6</v>
      </c>
      <c r="F7" s="22">
        <v>5700</v>
      </c>
      <c r="G7" s="23">
        <f t="shared" si="0"/>
        <v>3420</v>
      </c>
      <c r="H7" s="22">
        <v>400</v>
      </c>
      <c r="I7" s="22">
        <v>50</v>
      </c>
    </row>
    <row r="8" s="2" customFormat="1" ht="45" spans="1:9">
      <c r="A8" s="19">
        <v>6</v>
      </c>
      <c r="B8" s="20">
        <v>58</v>
      </c>
      <c r="C8" s="21">
        <v>22005</v>
      </c>
      <c r="D8" s="21" t="s">
        <v>83</v>
      </c>
      <c r="E8" s="21" t="s">
        <v>6</v>
      </c>
      <c r="F8" s="22">
        <v>8500</v>
      </c>
      <c r="G8" s="23">
        <f t="shared" si="0"/>
        <v>5100</v>
      </c>
      <c r="H8" s="22">
        <v>500</v>
      </c>
      <c r="I8" s="22">
        <v>50</v>
      </c>
    </row>
    <row r="9" s="2" customFormat="1" spans="1:9">
      <c r="A9" s="19">
        <v>7</v>
      </c>
      <c r="B9" s="20">
        <v>59</v>
      </c>
      <c r="C9" s="21">
        <v>22019</v>
      </c>
      <c r="D9" s="21" t="s">
        <v>84</v>
      </c>
      <c r="E9" s="21" t="s">
        <v>6</v>
      </c>
      <c r="F9" s="22">
        <v>5500</v>
      </c>
      <c r="G9" s="23">
        <f t="shared" si="0"/>
        <v>3300</v>
      </c>
      <c r="H9" s="22">
        <v>300</v>
      </c>
      <c r="I9" s="22">
        <v>50</v>
      </c>
    </row>
    <row r="10" s="4" customFormat="1" ht="45" spans="1:9">
      <c r="A10" s="19">
        <v>8</v>
      </c>
      <c r="B10" s="20">
        <v>21</v>
      </c>
      <c r="C10" s="21">
        <v>22028</v>
      </c>
      <c r="D10" s="21" t="s">
        <v>85</v>
      </c>
      <c r="E10" s="21" t="s">
        <v>17</v>
      </c>
      <c r="F10" s="22">
        <v>5400</v>
      </c>
      <c r="G10" s="23">
        <f t="shared" si="0"/>
        <v>3240</v>
      </c>
      <c r="H10" s="22">
        <v>300</v>
      </c>
      <c r="I10" s="22">
        <v>50</v>
      </c>
    </row>
    <row r="11" s="4" customFormat="1" ht="45" spans="1:9">
      <c r="A11" s="19">
        <v>9</v>
      </c>
      <c r="B11" s="20">
        <v>22</v>
      </c>
      <c r="C11" s="21">
        <v>22032</v>
      </c>
      <c r="D11" s="21" t="s">
        <v>86</v>
      </c>
      <c r="E11" s="21" t="s">
        <v>17</v>
      </c>
      <c r="F11" s="22">
        <v>5400</v>
      </c>
      <c r="G11" s="23">
        <f t="shared" si="0"/>
        <v>3240</v>
      </c>
      <c r="H11" s="22">
        <v>300</v>
      </c>
      <c r="I11" s="22">
        <v>50</v>
      </c>
    </row>
    <row r="12" s="5" customFormat="1" ht="45" spans="1:9">
      <c r="A12" s="19">
        <v>10</v>
      </c>
      <c r="B12" s="20">
        <v>23</v>
      </c>
      <c r="C12" s="21">
        <v>22017</v>
      </c>
      <c r="D12" s="21" t="s">
        <v>87</v>
      </c>
      <c r="E12" s="21" t="s">
        <v>20</v>
      </c>
      <c r="F12" s="22">
        <v>23700</v>
      </c>
      <c r="G12" s="23">
        <f t="shared" si="0"/>
        <v>14220</v>
      </c>
      <c r="H12" s="22">
        <v>1500</v>
      </c>
      <c r="I12" s="22">
        <v>150</v>
      </c>
    </row>
    <row r="13" s="5" customFormat="1" ht="36" customHeight="1" spans="1:9">
      <c r="A13" s="19">
        <v>11</v>
      </c>
      <c r="B13" s="20">
        <v>24</v>
      </c>
      <c r="C13" s="21">
        <v>22025</v>
      </c>
      <c r="D13" s="21" t="s">
        <v>88</v>
      </c>
      <c r="E13" s="21" t="s">
        <v>17</v>
      </c>
      <c r="F13" s="22">
        <v>7500</v>
      </c>
      <c r="G13" s="23">
        <f t="shared" si="0"/>
        <v>4500</v>
      </c>
      <c r="H13" s="22">
        <v>500</v>
      </c>
      <c r="I13" s="22">
        <v>50</v>
      </c>
    </row>
    <row r="14" customFormat="1" ht="45" spans="1:9">
      <c r="A14" s="19">
        <v>12</v>
      </c>
      <c r="B14" s="20">
        <v>40</v>
      </c>
      <c r="C14" s="21" t="s">
        <v>89</v>
      </c>
      <c r="D14" s="21" t="s">
        <v>90</v>
      </c>
      <c r="E14" s="21" t="s">
        <v>23</v>
      </c>
      <c r="F14" s="22">
        <v>42000</v>
      </c>
      <c r="G14" s="23">
        <f t="shared" si="0"/>
        <v>25200</v>
      </c>
      <c r="H14" s="22">
        <v>2500</v>
      </c>
      <c r="I14" s="22">
        <v>300</v>
      </c>
    </row>
    <row r="15" customFormat="1" ht="45" spans="1:9">
      <c r="A15" s="19">
        <v>13</v>
      </c>
      <c r="B15" s="20">
        <v>41</v>
      </c>
      <c r="C15" s="21" t="s">
        <v>91</v>
      </c>
      <c r="D15" s="21" t="s">
        <v>90</v>
      </c>
      <c r="E15" s="21" t="s">
        <v>23</v>
      </c>
      <c r="F15" s="22">
        <v>42000</v>
      </c>
      <c r="G15" s="23">
        <f t="shared" si="0"/>
        <v>25200</v>
      </c>
      <c r="H15" s="22">
        <v>2500</v>
      </c>
      <c r="I15" s="22">
        <v>300</v>
      </c>
    </row>
    <row r="16" customFormat="1" ht="45" spans="1:9">
      <c r="A16" s="19">
        <v>14</v>
      </c>
      <c r="B16" s="20">
        <v>42</v>
      </c>
      <c r="C16" s="21" t="s">
        <v>92</v>
      </c>
      <c r="D16" s="21" t="s">
        <v>90</v>
      </c>
      <c r="E16" s="21" t="s">
        <v>23</v>
      </c>
      <c r="F16" s="22">
        <v>42000</v>
      </c>
      <c r="G16" s="23">
        <f t="shared" si="0"/>
        <v>25200</v>
      </c>
      <c r="H16" s="22">
        <v>2500</v>
      </c>
      <c r="I16" s="22">
        <v>300</v>
      </c>
    </row>
    <row r="17" customFormat="1" spans="1:9">
      <c r="A17" s="19">
        <v>15</v>
      </c>
      <c r="B17" s="20">
        <v>43</v>
      </c>
      <c r="C17" s="24">
        <v>22059</v>
      </c>
      <c r="D17" s="24" t="s">
        <v>93</v>
      </c>
      <c r="E17" s="21" t="s">
        <v>28</v>
      </c>
      <c r="F17" s="23">
        <v>42600</v>
      </c>
      <c r="G17" s="23">
        <f t="shared" si="0"/>
        <v>25560</v>
      </c>
      <c r="H17" s="23">
        <v>2500</v>
      </c>
      <c r="I17" s="23">
        <v>300</v>
      </c>
    </row>
    <row r="18" customFormat="1" spans="1:9">
      <c r="A18" s="19">
        <v>16</v>
      </c>
      <c r="B18" s="20">
        <v>44</v>
      </c>
      <c r="C18" s="24" t="s">
        <v>94</v>
      </c>
      <c r="D18" s="24" t="s">
        <v>95</v>
      </c>
      <c r="E18" s="21" t="s">
        <v>28</v>
      </c>
      <c r="F18" s="23">
        <v>42000</v>
      </c>
      <c r="G18" s="23">
        <f t="shared" si="0"/>
        <v>25200</v>
      </c>
      <c r="H18" s="23">
        <v>2500</v>
      </c>
      <c r="I18" s="23">
        <v>300</v>
      </c>
    </row>
    <row r="19" customFormat="1" spans="1:9">
      <c r="A19" s="19">
        <v>17</v>
      </c>
      <c r="B19" s="20">
        <v>45</v>
      </c>
      <c r="C19" s="24" t="s">
        <v>96</v>
      </c>
      <c r="D19" s="24" t="s">
        <v>95</v>
      </c>
      <c r="E19" s="21" t="s">
        <v>28</v>
      </c>
      <c r="F19" s="23">
        <v>42000</v>
      </c>
      <c r="G19" s="23">
        <f t="shared" si="0"/>
        <v>25200</v>
      </c>
      <c r="H19" s="23">
        <v>2500</v>
      </c>
      <c r="I19" s="23">
        <v>300</v>
      </c>
    </row>
    <row r="20" customFormat="1" spans="1:9">
      <c r="A20" s="19">
        <v>18</v>
      </c>
      <c r="B20" s="20">
        <v>46</v>
      </c>
      <c r="C20" s="24">
        <v>22024</v>
      </c>
      <c r="D20" s="24" t="s">
        <v>97</v>
      </c>
      <c r="E20" s="21" t="s">
        <v>28</v>
      </c>
      <c r="F20" s="23">
        <v>39600</v>
      </c>
      <c r="G20" s="23">
        <f t="shared" si="0"/>
        <v>23760</v>
      </c>
      <c r="H20" s="23">
        <v>2500</v>
      </c>
      <c r="I20" s="23">
        <v>200</v>
      </c>
    </row>
    <row r="21" customFormat="1" spans="1:9">
      <c r="A21" s="19">
        <v>19</v>
      </c>
      <c r="B21" s="20">
        <v>48</v>
      </c>
      <c r="C21" s="24">
        <v>22063</v>
      </c>
      <c r="D21" s="24" t="s">
        <v>98</v>
      </c>
      <c r="E21" s="21" t="s">
        <v>28</v>
      </c>
      <c r="F21" s="23">
        <v>40200</v>
      </c>
      <c r="G21" s="23">
        <f t="shared" si="0"/>
        <v>24120</v>
      </c>
      <c r="H21" s="23">
        <v>2500</v>
      </c>
      <c r="I21" s="23">
        <v>200</v>
      </c>
    </row>
    <row r="22" s="2" customFormat="1" spans="1:9">
      <c r="A22" s="19">
        <v>20</v>
      </c>
      <c r="B22" s="20">
        <v>49</v>
      </c>
      <c r="C22" s="21" t="s">
        <v>99</v>
      </c>
      <c r="D22" s="21" t="s">
        <v>100</v>
      </c>
      <c r="E22" s="21" t="s">
        <v>28</v>
      </c>
      <c r="F22" s="22">
        <v>37800</v>
      </c>
      <c r="G22" s="23">
        <f t="shared" si="0"/>
        <v>22680</v>
      </c>
      <c r="H22" s="22">
        <v>2000</v>
      </c>
      <c r="I22" s="22">
        <v>200</v>
      </c>
    </row>
    <row r="23" s="2" customFormat="1" spans="1:9">
      <c r="A23" s="19">
        <v>21</v>
      </c>
      <c r="B23" s="20">
        <v>50</v>
      </c>
      <c r="C23" s="21" t="s">
        <v>101</v>
      </c>
      <c r="D23" s="21" t="s">
        <v>100</v>
      </c>
      <c r="E23" s="21" t="s">
        <v>28</v>
      </c>
      <c r="F23" s="22">
        <v>37800</v>
      </c>
      <c r="G23" s="23">
        <f t="shared" si="0"/>
        <v>22680</v>
      </c>
      <c r="H23" s="22">
        <v>2000</v>
      </c>
      <c r="I23" s="22">
        <v>200</v>
      </c>
    </row>
    <row r="24" s="2" customFormat="1" spans="1:9">
      <c r="A24" s="19">
        <v>22</v>
      </c>
      <c r="B24" s="20">
        <v>51</v>
      </c>
      <c r="C24" s="21" t="s">
        <v>102</v>
      </c>
      <c r="D24" s="21" t="s">
        <v>100</v>
      </c>
      <c r="E24" s="21" t="s">
        <v>28</v>
      </c>
      <c r="F24" s="22">
        <v>37800</v>
      </c>
      <c r="G24" s="23">
        <f t="shared" si="0"/>
        <v>22680</v>
      </c>
      <c r="H24" s="22">
        <v>2000</v>
      </c>
      <c r="I24" s="22">
        <v>200</v>
      </c>
    </row>
    <row r="25" s="2" customFormat="1" spans="1:9">
      <c r="A25" s="19">
        <v>23</v>
      </c>
      <c r="B25" s="20">
        <v>52</v>
      </c>
      <c r="C25" s="21" t="s">
        <v>103</v>
      </c>
      <c r="D25" s="21" t="s">
        <v>100</v>
      </c>
      <c r="E25" s="21" t="s">
        <v>28</v>
      </c>
      <c r="F25" s="22">
        <v>37800</v>
      </c>
      <c r="G25" s="23">
        <f t="shared" si="0"/>
        <v>22680</v>
      </c>
      <c r="H25" s="22">
        <v>2000</v>
      </c>
      <c r="I25" s="22">
        <v>200</v>
      </c>
    </row>
    <row r="26" s="2" customFormat="1" spans="1:9">
      <c r="A26" s="19">
        <v>24</v>
      </c>
      <c r="B26" s="20">
        <v>53</v>
      </c>
      <c r="C26" s="21" t="s">
        <v>104</v>
      </c>
      <c r="D26" s="21" t="s">
        <v>100</v>
      </c>
      <c r="E26" s="21" t="s">
        <v>28</v>
      </c>
      <c r="F26" s="22">
        <v>37800</v>
      </c>
      <c r="G26" s="23">
        <f t="shared" si="0"/>
        <v>22680</v>
      </c>
      <c r="H26" s="22">
        <v>2000</v>
      </c>
      <c r="I26" s="22">
        <v>200</v>
      </c>
    </row>
    <row r="27" s="2" customFormat="1" spans="1:9">
      <c r="A27" s="19">
        <v>25</v>
      </c>
      <c r="B27" s="20">
        <v>54</v>
      </c>
      <c r="C27" s="21" t="s">
        <v>105</v>
      </c>
      <c r="D27" s="21" t="s">
        <v>100</v>
      </c>
      <c r="E27" s="21" t="s">
        <v>28</v>
      </c>
      <c r="F27" s="22">
        <v>37800</v>
      </c>
      <c r="G27" s="23">
        <f t="shared" si="0"/>
        <v>22680</v>
      </c>
      <c r="H27" s="22">
        <v>2000</v>
      </c>
      <c r="I27" s="22">
        <v>200</v>
      </c>
    </row>
    <row r="28" s="2" customFormat="1" ht="45" spans="1:9">
      <c r="A28" s="19">
        <v>26</v>
      </c>
      <c r="B28" s="20">
        <v>55</v>
      </c>
      <c r="C28" s="21" t="s">
        <v>106</v>
      </c>
      <c r="D28" s="21" t="s">
        <v>107</v>
      </c>
      <c r="E28" s="21" t="s">
        <v>28</v>
      </c>
      <c r="F28" s="22">
        <v>37350</v>
      </c>
      <c r="G28" s="23">
        <f t="shared" si="0"/>
        <v>22410</v>
      </c>
      <c r="H28" s="22">
        <v>2000</v>
      </c>
      <c r="I28" s="22">
        <v>200</v>
      </c>
    </row>
    <row r="29" customFormat="1" spans="1:9">
      <c r="A29" s="19">
        <v>27</v>
      </c>
      <c r="B29" s="20">
        <v>60</v>
      </c>
      <c r="C29" s="24" t="s">
        <v>108</v>
      </c>
      <c r="D29" s="24" t="s">
        <v>109</v>
      </c>
      <c r="E29" s="21" t="s">
        <v>23</v>
      </c>
      <c r="F29" s="23">
        <v>20100</v>
      </c>
      <c r="G29" s="23">
        <f t="shared" si="0"/>
        <v>12060</v>
      </c>
      <c r="H29" s="23">
        <v>1000</v>
      </c>
      <c r="I29" s="23">
        <v>150</v>
      </c>
    </row>
    <row r="30" customFormat="1" spans="1:9">
      <c r="A30" s="19">
        <v>28</v>
      </c>
      <c r="B30" s="20">
        <v>61</v>
      </c>
      <c r="C30" s="24" t="s">
        <v>110</v>
      </c>
      <c r="D30" s="24" t="s">
        <v>109</v>
      </c>
      <c r="E30" s="21" t="s">
        <v>23</v>
      </c>
      <c r="F30" s="23">
        <v>20100</v>
      </c>
      <c r="G30" s="23">
        <f t="shared" si="0"/>
        <v>12060</v>
      </c>
      <c r="H30" s="23">
        <v>1000</v>
      </c>
      <c r="I30" s="23">
        <v>150</v>
      </c>
    </row>
    <row r="31" customFormat="1" spans="1:9">
      <c r="A31" s="19">
        <v>29</v>
      </c>
      <c r="B31" s="20">
        <v>62</v>
      </c>
      <c r="C31" s="24" t="s">
        <v>111</v>
      </c>
      <c r="D31" s="24" t="s">
        <v>109</v>
      </c>
      <c r="E31" s="21" t="s">
        <v>23</v>
      </c>
      <c r="F31" s="23">
        <v>20100</v>
      </c>
      <c r="G31" s="23">
        <f t="shared" si="0"/>
        <v>12060</v>
      </c>
      <c r="H31" s="23">
        <v>1000</v>
      </c>
      <c r="I31" s="23">
        <v>150</v>
      </c>
    </row>
    <row r="32" customFormat="1" spans="1:9">
      <c r="A32" s="19">
        <v>30</v>
      </c>
      <c r="B32" s="20">
        <v>63</v>
      </c>
      <c r="C32" s="24" t="s">
        <v>112</v>
      </c>
      <c r="D32" s="24" t="s">
        <v>109</v>
      </c>
      <c r="E32" s="21" t="s">
        <v>23</v>
      </c>
      <c r="F32" s="23">
        <v>20100</v>
      </c>
      <c r="G32" s="23">
        <f t="shared" si="0"/>
        <v>12060</v>
      </c>
      <c r="H32" s="23">
        <v>1000</v>
      </c>
      <c r="I32" s="23">
        <v>150</v>
      </c>
    </row>
    <row r="33" customFormat="1" spans="1:9">
      <c r="A33" s="19">
        <v>31</v>
      </c>
      <c r="B33" s="20">
        <v>64</v>
      </c>
      <c r="C33" s="24" t="s">
        <v>113</v>
      </c>
      <c r="D33" s="24" t="s">
        <v>109</v>
      </c>
      <c r="E33" s="21" t="s">
        <v>23</v>
      </c>
      <c r="F33" s="23">
        <v>20100</v>
      </c>
      <c r="G33" s="23">
        <f t="shared" si="0"/>
        <v>12060</v>
      </c>
      <c r="H33" s="23">
        <v>1000</v>
      </c>
      <c r="I33" s="23">
        <v>150</v>
      </c>
    </row>
    <row r="34" customFormat="1" ht="45" spans="1:11">
      <c r="A34" s="19">
        <v>32</v>
      </c>
      <c r="B34" s="20">
        <v>119</v>
      </c>
      <c r="C34" s="21" t="s">
        <v>114</v>
      </c>
      <c r="D34" s="21" t="s">
        <v>115</v>
      </c>
      <c r="E34" s="21" t="s">
        <v>116</v>
      </c>
      <c r="F34" s="22">
        <v>20100</v>
      </c>
      <c r="G34" s="23">
        <f t="shared" si="0"/>
        <v>12060</v>
      </c>
      <c r="H34" s="22">
        <v>1000</v>
      </c>
      <c r="I34" s="22">
        <v>150</v>
      </c>
      <c r="J34" s="28"/>
      <c r="K34" s="28"/>
    </row>
    <row r="35" customFormat="1" ht="45" spans="1:11">
      <c r="A35" s="19">
        <v>33</v>
      </c>
      <c r="B35" s="25">
        <v>119</v>
      </c>
      <c r="C35" s="21" t="s">
        <v>117</v>
      </c>
      <c r="D35" s="21" t="s">
        <v>115</v>
      </c>
      <c r="E35" s="21" t="s">
        <v>116</v>
      </c>
      <c r="F35" s="22">
        <v>20100</v>
      </c>
      <c r="G35" s="23">
        <f t="shared" si="0"/>
        <v>12060</v>
      </c>
      <c r="H35" s="22">
        <v>1000</v>
      </c>
      <c r="I35" s="22">
        <v>150</v>
      </c>
      <c r="J35" s="28"/>
      <c r="K35" s="28"/>
    </row>
    <row r="36" customFormat="1" ht="45" spans="1:11">
      <c r="A36" s="19">
        <v>34</v>
      </c>
      <c r="B36" s="25">
        <v>119</v>
      </c>
      <c r="C36" s="21" t="s">
        <v>118</v>
      </c>
      <c r="D36" s="21" t="s">
        <v>115</v>
      </c>
      <c r="E36" s="21" t="s">
        <v>116</v>
      </c>
      <c r="F36" s="22">
        <v>20100</v>
      </c>
      <c r="G36" s="23">
        <f t="shared" si="0"/>
        <v>12060</v>
      </c>
      <c r="H36" s="22">
        <v>1000</v>
      </c>
      <c r="I36" s="22">
        <v>150</v>
      </c>
      <c r="J36" s="28"/>
      <c r="K36" s="28"/>
    </row>
    <row r="37" customFormat="1" ht="45" spans="1:11">
      <c r="A37" s="19">
        <v>35</v>
      </c>
      <c r="B37" s="25">
        <v>119</v>
      </c>
      <c r="C37" s="21" t="s">
        <v>119</v>
      </c>
      <c r="D37" s="21" t="s">
        <v>115</v>
      </c>
      <c r="E37" s="21" t="s">
        <v>116</v>
      </c>
      <c r="F37" s="22">
        <v>20100</v>
      </c>
      <c r="G37" s="23">
        <f t="shared" si="0"/>
        <v>12060</v>
      </c>
      <c r="H37" s="22">
        <v>1000</v>
      </c>
      <c r="I37" s="22">
        <v>150</v>
      </c>
      <c r="J37" s="28"/>
      <c r="K37" s="28"/>
    </row>
    <row r="38" customFormat="1" ht="45" spans="1:11">
      <c r="A38" s="19">
        <v>36</v>
      </c>
      <c r="B38" s="25">
        <v>119</v>
      </c>
      <c r="C38" s="21" t="s">
        <v>120</v>
      </c>
      <c r="D38" s="21" t="s">
        <v>115</v>
      </c>
      <c r="E38" s="21" t="s">
        <v>116</v>
      </c>
      <c r="F38" s="22">
        <v>20100</v>
      </c>
      <c r="G38" s="23">
        <f t="shared" si="0"/>
        <v>12060</v>
      </c>
      <c r="H38" s="22">
        <v>1000</v>
      </c>
      <c r="I38" s="22">
        <v>150</v>
      </c>
      <c r="J38" s="28"/>
      <c r="K38" s="28"/>
    </row>
    <row r="39" customFormat="1" ht="45" spans="1:11">
      <c r="A39" s="19">
        <v>37</v>
      </c>
      <c r="B39" s="25">
        <v>119</v>
      </c>
      <c r="C39" s="21" t="s">
        <v>121</v>
      </c>
      <c r="D39" s="21" t="s">
        <v>115</v>
      </c>
      <c r="E39" s="21" t="s">
        <v>116</v>
      </c>
      <c r="F39" s="22">
        <v>20100</v>
      </c>
      <c r="G39" s="23">
        <f t="shared" si="0"/>
        <v>12060</v>
      </c>
      <c r="H39" s="22">
        <v>1000</v>
      </c>
      <c r="I39" s="22">
        <v>150</v>
      </c>
      <c r="J39" s="28"/>
      <c r="K39" s="28"/>
    </row>
    <row r="40" customFormat="1" ht="45" spans="1:11">
      <c r="A40" s="19">
        <v>38</v>
      </c>
      <c r="B40" s="25">
        <v>119</v>
      </c>
      <c r="C40" s="21" t="s">
        <v>122</v>
      </c>
      <c r="D40" s="21" t="s">
        <v>115</v>
      </c>
      <c r="E40" s="21" t="s">
        <v>116</v>
      </c>
      <c r="F40" s="22">
        <v>20100</v>
      </c>
      <c r="G40" s="23">
        <f t="shared" si="0"/>
        <v>12060</v>
      </c>
      <c r="H40" s="22">
        <v>1000</v>
      </c>
      <c r="I40" s="22">
        <v>150</v>
      </c>
      <c r="J40" s="28"/>
      <c r="K40" s="28"/>
    </row>
    <row r="41" customFormat="1" spans="1:9">
      <c r="A41" s="19">
        <v>39</v>
      </c>
      <c r="B41" s="20">
        <v>141</v>
      </c>
      <c r="C41" s="24" t="s">
        <v>123</v>
      </c>
      <c r="D41" s="24" t="s">
        <v>124</v>
      </c>
      <c r="E41" s="21" t="s">
        <v>23</v>
      </c>
      <c r="F41" s="23">
        <v>18900</v>
      </c>
      <c r="G41" s="23">
        <f t="shared" si="0"/>
        <v>11340</v>
      </c>
      <c r="H41" s="23">
        <v>1000</v>
      </c>
      <c r="I41" s="23">
        <v>100</v>
      </c>
    </row>
    <row r="42" customFormat="1" spans="1:9">
      <c r="A42" s="19">
        <v>40</v>
      </c>
      <c r="B42" s="20">
        <v>142</v>
      </c>
      <c r="C42" s="24" t="s">
        <v>125</v>
      </c>
      <c r="D42" s="24" t="s">
        <v>124</v>
      </c>
      <c r="E42" s="21" t="s">
        <v>23</v>
      </c>
      <c r="F42" s="23">
        <v>18900</v>
      </c>
      <c r="G42" s="23">
        <f t="shared" si="0"/>
        <v>11340</v>
      </c>
      <c r="H42" s="23">
        <v>1000</v>
      </c>
      <c r="I42" s="23">
        <v>100</v>
      </c>
    </row>
    <row r="43" customFormat="1" spans="1:9">
      <c r="A43" s="19">
        <v>41</v>
      </c>
      <c r="B43" s="20">
        <v>143</v>
      </c>
      <c r="C43" s="24" t="s">
        <v>126</v>
      </c>
      <c r="D43" s="24" t="s">
        <v>124</v>
      </c>
      <c r="E43" s="21" t="s">
        <v>23</v>
      </c>
      <c r="F43" s="23">
        <v>18900</v>
      </c>
      <c r="G43" s="23">
        <f t="shared" si="0"/>
        <v>11340</v>
      </c>
      <c r="H43" s="23">
        <v>1000</v>
      </c>
      <c r="I43" s="23">
        <v>100</v>
      </c>
    </row>
    <row r="44" customFormat="1" spans="1:9">
      <c r="A44" s="19">
        <v>42</v>
      </c>
      <c r="B44" s="20">
        <v>144</v>
      </c>
      <c r="C44" s="24" t="s">
        <v>127</v>
      </c>
      <c r="D44" s="24" t="s">
        <v>124</v>
      </c>
      <c r="E44" s="21" t="s">
        <v>23</v>
      </c>
      <c r="F44" s="23">
        <v>18900</v>
      </c>
      <c r="G44" s="23">
        <f t="shared" si="0"/>
        <v>11340</v>
      </c>
      <c r="H44" s="23">
        <v>1000</v>
      </c>
      <c r="I44" s="23">
        <v>100</v>
      </c>
    </row>
    <row r="45" customFormat="1" spans="1:9">
      <c r="A45" s="19">
        <v>43</v>
      </c>
      <c r="B45" s="20">
        <v>145</v>
      </c>
      <c r="C45" s="24" t="s">
        <v>128</v>
      </c>
      <c r="D45" s="24" t="s">
        <v>124</v>
      </c>
      <c r="E45" s="21" t="s">
        <v>23</v>
      </c>
      <c r="F45" s="23">
        <v>18900</v>
      </c>
      <c r="G45" s="23">
        <f t="shared" si="0"/>
        <v>11340</v>
      </c>
      <c r="H45" s="23">
        <v>1000</v>
      </c>
      <c r="I45" s="23">
        <v>100</v>
      </c>
    </row>
    <row r="46" customFormat="1" spans="1:9">
      <c r="A46" s="19">
        <v>44</v>
      </c>
      <c r="B46" s="20">
        <v>148</v>
      </c>
      <c r="C46" s="24">
        <v>22030</v>
      </c>
      <c r="D46" s="24" t="s">
        <v>129</v>
      </c>
      <c r="E46" s="21" t="s">
        <v>28</v>
      </c>
      <c r="F46" s="23">
        <v>34200</v>
      </c>
      <c r="G46" s="23">
        <f t="shared" si="0"/>
        <v>20520</v>
      </c>
      <c r="H46" s="23">
        <v>2000</v>
      </c>
      <c r="I46" s="23">
        <v>200</v>
      </c>
    </row>
    <row r="47" customFormat="1" spans="1:9">
      <c r="A47" s="19">
        <v>45</v>
      </c>
      <c r="B47" s="20">
        <v>171</v>
      </c>
      <c r="C47" s="21" t="s">
        <v>130</v>
      </c>
      <c r="D47" s="21" t="s">
        <v>131</v>
      </c>
      <c r="E47" s="21" t="s">
        <v>23</v>
      </c>
      <c r="F47" s="22">
        <v>12000</v>
      </c>
      <c r="G47" s="23">
        <f t="shared" si="0"/>
        <v>7200</v>
      </c>
      <c r="H47" s="22">
        <v>500</v>
      </c>
      <c r="I47" s="22">
        <v>100</v>
      </c>
    </row>
    <row r="48" customFormat="1" spans="1:9">
      <c r="A48" s="19">
        <v>46</v>
      </c>
      <c r="B48" s="20">
        <v>172</v>
      </c>
      <c r="C48" s="21" t="s">
        <v>132</v>
      </c>
      <c r="D48" s="21" t="s">
        <v>131</v>
      </c>
      <c r="E48" s="21" t="s">
        <v>23</v>
      </c>
      <c r="F48" s="22">
        <v>12000</v>
      </c>
      <c r="G48" s="23">
        <f t="shared" si="0"/>
        <v>7200</v>
      </c>
      <c r="H48" s="22">
        <v>500</v>
      </c>
      <c r="I48" s="22">
        <v>100</v>
      </c>
    </row>
    <row r="49" customFormat="1" spans="1:9">
      <c r="A49" s="19">
        <v>47</v>
      </c>
      <c r="B49" s="20">
        <v>208</v>
      </c>
      <c r="C49" s="24" t="s">
        <v>133</v>
      </c>
      <c r="D49" s="24" t="s">
        <v>134</v>
      </c>
      <c r="E49" s="21" t="s">
        <v>61</v>
      </c>
      <c r="F49" s="23">
        <v>500</v>
      </c>
      <c r="G49" s="23">
        <f t="shared" si="0"/>
        <v>300</v>
      </c>
      <c r="H49" s="23">
        <v>30</v>
      </c>
      <c r="I49" s="23">
        <v>10</v>
      </c>
    </row>
    <row r="50" customFormat="1" spans="1:9">
      <c r="A50" s="19">
        <v>48</v>
      </c>
      <c r="B50" s="20">
        <v>209</v>
      </c>
      <c r="C50" s="24" t="s">
        <v>135</v>
      </c>
      <c r="D50" s="24" t="s">
        <v>134</v>
      </c>
      <c r="E50" s="21" t="s">
        <v>61</v>
      </c>
      <c r="F50" s="23">
        <v>500</v>
      </c>
      <c r="G50" s="23">
        <f t="shared" si="0"/>
        <v>300</v>
      </c>
      <c r="H50" s="23">
        <v>30</v>
      </c>
      <c r="I50" s="23">
        <v>10</v>
      </c>
    </row>
    <row r="51" customFormat="1" spans="1:9">
      <c r="A51" s="19">
        <v>49</v>
      </c>
      <c r="B51" s="20">
        <v>210</v>
      </c>
      <c r="C51" s="24" t="s">
        <v>136</v>
      </c>
      <c r="D51" s="24" t="s">
        <v>134</v>
      </c>
      <c r="E51" s="21" t="s">
        <v>61</v>
      </c>
      <c r="F51" s="23">
        <v>500</v>
      </c>
      <c r="G51" s="23">
        <f t="shared" ref="G51:G58" si="1">F51*0.6</f>
        <v>300</v>
      </c>
      <c r="H51" s="23">
        <v>30</v>
      </c>
      <c r="I51" s="23">
        <v>10</v>
      </c>
    </row>
    <row r="52" customFormat="1" spans="1:9">
      <c r="A52" s="19">
        <v>50</v>
      </c>
      <c r="B52" s="20">
        <v>211</v>
      </c>
      <c r="C52" s="24" t="s">
        <v>137</v>
      </c>
      <c r="D52" s="24" t="s">
        <v>134</v>
      </c>
      <c r="E52" s="21" t="s">
        <v>61</v>
      </c>
      <c r="F52" s="23">
        <v>500</v>
      </c>
      <c r="G52" s="23">
        <f t="shared" si="1"/>
        <v>300</v>
      </c>
      <c r="H52" s="23">
        <v>30</v>
      </c>
      <c r="I52" s="23">
        <v>10</v>
      </c>
    </row>
    <row r="53" customFormat="1" spans="1:9">
      <c r="A53" s="19">
        <v>51</v>
      </c>
      <c r="B53" s="20">
        <v>212</v>
      </c>
      <c r="C53" s="24" t="s">
        <v>138</v>
      </c>
      <c r="D53" s="24" t="s">
        <v>134</v>
      </c>
      <c r="E53" s="21" t="s">
        <v>61</v>
      </c>
      <c r="F53" s="23">
        <v>500</v>
      </c>
      <c r="G53" s="23">
        <f t="shared" si="1"/>
        <v>300</v>
      </c>
      <c r="H53" s="23">
        <v>30</v>
      </c>
      <c r="I53" s="23">
        <v>10</v>
      </c>
    </row>
    <row r="54" customFormat="1" spans="1:9">
      <c r="A54" s="19">
        <v>52</v>
      </c>
      <c r="B54" s="20">
        <v>213</v>
      </c>
      <c r="C54" s="24" t="s">
        <v>139</v>
      </c>
      <c r="D54" s="24" t="s">
        <v>134</v>
      </c>
      <c r="E54" s="21" t="s">
        <v>61</v>
      </c>
      <c r="F54" s="23">
        <v>500</v>
      </c>
      <c r="G54" s="23">
        <f t="shared" si="1"/>
        <v>300</v>
      </c>
      <c r="H54" s="23">
        <v>30</v>
      </c>
      <c r="I54" s="23">
        <v>10</v>
      </c>
    </row>
    <row r="55" customFormat="1" spans="1:9">
      <c r="A55" s="19">
        <v>53</v>
      </c>
      <c r="B55" s="20">
        <v>214</v>
      </c>
      <c r="C55" s="24" t="s">
        <v>140</v>
      </c>
      <c r="D55" s="24" t="s">
        <v>134</v>
      </c>
      <c r="E55" s="21" t="s">
        <v>61</v>
      </c>
      <c r="F55" s="23">
        <v>500</v>
      </c>
      <c r="G55" s="23">
        <f t="shared" si="1"/>
        <v>300</v>
      </c>
      <c r="H55" s="23">
        <v>30</v>
      </c>
      <c r="I55" s="23">
        <v>10</v>
      </c>
    </row>
    <row r="56" customFormat="1" spans="1:9">
      <c r="A56" s="19">
        <v>54</v>
      </c>
      <c r="B56" s="20">
        <v>215</v>
      </c>
      <c r="C56" s="24" t="s">
        <v>141</v>
      </c>
      <c r="D56" s="24" t="s">
        <v>134</v>
      </c>
      <c r="E56" s="21" t="s">
        <v>61</v>
      </c>
      <c r="F56" s="23">
        <v>500</v>
      </c>
      <c r="G56" s="23">
        <f t="shared" si="1"/>
        <v>300</v>
      </c>
      <c r="H56" s="23">
        <v>30</v>
      </c>
      <c r="I56" s="23">
        <v>10</v>
      </c>
    </row>
    <row r="57" customFormat="1" spans="1:9">
      <c r="A57" s="19">
        <v>55</v>
      </c>
      <c r="B57" s="20">
        <v>216</v>
      </c>
      <c r="C57" s="24" t="s">
        <v>142</v>
      </c>
      <c r="D57" s="24" t="s">
        <v>134</v>
      </c>
      <c r="E57" s="21" t="s">
        <v>61</v>
      </c>
      <c r="F57" s="23">
        <v>500</v>
      </c>
      <c r="G57" s="23">
        <f t="shared" si="1"/>
        <v>300</v>
      </c>
      <c r="H57" s="23">
        <v>30</v>
      </c>
      <c r="I57" s="23">
        <v>10</v>
      </c>
    </row>
    <row r="58" customFormat="1" spans="1:9">
      <c r="A58" s="19">
        <v>56</v>
      </c>
      <c r="B58" s="20">
        <v>217</v>
      </c>
      <c r="C58" s="24" t="s">
        <v>143</v>
      </c>
      <c r="D58" s="24" t="s">
        <v>134</v>
      </c>
      <c r="E58" s="21" t="s">
        <v>61</v>
      </c>
      <c r="F58" s="23">
        <v>500</v>
      </c>
      <c r="G58" s="23">
        <f t="shared" si="1"/>
        <v>300</v>
      </c>
      <c r="H58" s="23">
        <v>30</v>
      </c>
      <c r="I58" s="23">
        <v>10</v>
      </c>
    </row>
    <row r="61" spans="7:7">
      <c r="G61" s="26">
        <f>SUM(G3:G58)</f>
        <v>680190</v>
      </c>
    </row>
  </sheetData>
  <mergeCells count="1">
    <mergeCell ref="A1:I1"/>
  </mergeCells>
  <pageMargins left="0.700694444444445" right="0.700694444444445" top="0.751388888888889" bottom="0.751388888888889" header="0.298611111111111" footer="0.298611111111111"/>
  <pageSetup paperSize="9" scale="46" fitToHeight="0" orientation="portrait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展示清单</vt:lpstr>
      <vt:lpstr>详细信息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sijd</cp:lastModifiedBy>
  <dcterms:created xsi:type="dcterms:W3CDTF">2023-05-12T11:15:00Z</dcterms:created>
  <dcterms:modified xsi:type="dcterms:W3CDTF">2025-07-30T03:44:04Z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2052-12.1.0.22215</vt:lpwstr>
  </property>
  <property fmtid="{D5CDD505-2E9C-101B-9397-08002B2CF9AE}" pid="3" name="ICV">
    <vt:lpwstr>B823C294FB9349D2962E4A9FAF9CE125_13</vt:lpwstr>
  </property>
</Properties>
</file>