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7945" windowHeight="12375"/>
  </bookViews>
  <sheets>
    <sheet name="展示清单" sheetId="2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88" name="ID_A06C0DF1969E449BBDA22825A5690B30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58495" y="1000125"/>
          <a:ext cx="8934450" cy="39528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9" name="ID_2B2575842B584DC5BBD9D1993069D56D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3815080" y="1000125"/>
          <a:ext cx="9810750" cy="45529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0" name="ID_54FC33FB2F2E4F258F971B57174E5A40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658495" y="4810125"/>
          <a:ext cx="9810750" cy="44767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1" name="ID_21694D9D81D24F28BE59C6010795CEFB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3815080" y="4810125"/>
          <a:ext cx="9496425" cy="43624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2" name="ID_4A9AB379C9934221B6AE07774A1D354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658495" y="8201025"/>
          <a:ext cx="10363200" cy="4705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3" name="ID_4264BBCF82744753AA8AED16F716CD19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3815080" y="8201025"/>
          <a:ext cx="9953625" cy="45624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4" name="ID_4A31F52015DB4A519C32B5BC5475E323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658495" y="11833225"/>
          <a:ext cx="10934700" cy="49720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5" name="ID_F5DF0C4121904DED92B92C08943CCBCD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3815080" y="11833225"/>
          <a:ext cx="11296650" cy="5143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6" name="ID_B377CAC320DB49058F84E4058E5D2C5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658495" y="15262225"/>
          <a:ext cx="10010775" cy="4572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7" name="ID_4B6F25F38FD94F81BC134336181BC888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3815080" y="15576550"/>
          <a:ext cx="9572625" cy="44291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8" name="ID_AF865D439CCB4BCFBA9B545C389B68A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658495" y="19005550"/>
          <a:ext cx="10934700" cy="4991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9" name="ID_6D31E6A93AB14014A351C495AA70BCAF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3815080" y="19005550"/>
          <a:ext cx="10572750" cy="48101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0" name="ID_AC200AB42DBF4898802669EAE1D40B84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658495" y="22434550"/>
          <a:ext cx="9172575" cy="42195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1" name="ID_92DEBE446D2843B8A7394B98929DBFA8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3815080" y="22434550"/>
          <a:ext cx="9601200" cy="44005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2" name="ID_F9004375C46B4FF387725496F61A701B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658495" y="25863550"/>
          <a:ext cx="9048750" cy="41814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3" name="ID_1939BD4DF5B7404D84D5382785B60BB2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3815080" y="25863550"/>
          <a:ext cx="11172825" cy="5086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4" name="ID_CFC2916FC1CC496CA668DC50E515319B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658495" y="29292550"/>
          <a:ext cx="9277350" cy="42862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5" name="ID_78AF71C93AE94D3DA99B84DEB3046526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3815080" y="29292550"/>
          <a:ext cx="9077325" cy="41529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6" name="ID_2808B0AE7A3A461DA2F8F3F097845C8F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658495" y="32721550"/>
          <a:ext cx="10086975" cy="4572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7" name="ID_94E4D2C6ABB24BE8ACE55D08D34B6877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3815080" y="32721550"/>
          <a:ext cx="9601200" cy="4371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8" name="ID_637BDC5DC103499B9BDBFDDB6631ECB1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658495" y="36150550"/>
          <a:ext cx="9658350" cy="4381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9" name="ID_5EC3491CD32541D3AB1872EB1015832C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3815080" y="36150550"/>
          <a:ext cx="9886950" cy="44767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0" name="ID_05F66719444C4B93900009DF0356AFA2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658495" y="39579550"/>
          <a:ext cx="11249025" cy="51625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1" name="ID_0E458EF9BF1A410BB3C329732E0825C1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3815080" y="39579550"/>
          <a:ext cx="10086975" cy="45910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2" name="ID_F01066F25BBA44A4983916196D2654CE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658495" y="43008550"/>
          <a:ext cx="10048875" cy="4572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3" name="ID_7418A45F980C4C0CB0DA6D2E131EB2C8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3815080" y="43008550"/>
          <a:ext cx="11534775" cy="52673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4" name="ID_2850F5A654594834A47B0982F220F15A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658495" y="46437550"/>
          <a:ext cx="10715625" cy="48958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5" name="ID_A22D0DED1BC748BABDF477E98626D3DE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3815080" y="46437550"/>
          <a:ext cx="11010900" cy="50196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6" name="ID_52CDE50A53D74358B6A84844D4F4C4DE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658495" y="49866550"/>
          <a:ext cx="10887075" cy="49815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7" name="ID_47C1DB7DA057416A971E01E12A907631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3815080" y="49866550"/>
          <a:ext cx="9820275" cy="44862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8" name="ID_254AFAD068BA48779E25D5C16A606020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658495" y="53295550"/>
          <a:ext cx="11144250" cy="50673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9" name="ID_090BA665855E49EA9DFAFB37B9CCC37A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3815080" y="53295550"/>
          <a:ext cx="11734800" cy="54102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0" name="ID_0CAAA4A7EE0F4DE0AE74514756A398EF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658495" y="56724550"/>
          <a:ext cx="9077325" cy="41814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1" name="ID_4D07EA82BE8D404798CA7FC5F96A1A95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3815080" y="56724550"/>
          <a:ext cx="11220450" cy="5181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2" name="ID_F3CE45543BED45DE930241B72DACCE65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658495" y="60153550"/>
          <a:ext cx="10306050" cy="4876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3" name="ID_EEF0258D72A348DA9668F4DBF266219D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3815080" y="60153550"/>
          <a:ext cx="11630025" cy="5715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4" name="ID_581DAAD639E54931AEA9D29D4527591F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658495" y="63582550"/>
          <a:ext cx="11049000" cy="50577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5" name="ID_801A8A92E64E43769ED07D8B41DBF39E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3815080" y="63582550"/>
          <a:ext cx="10448925" cy="4724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6" name="ID_DAD875425F8541F89967991AFBB0D120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658495" y="67011550"/>
          <a:ext cx="10820400" cy="4905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7" name="ID_801115AB48984234809C5D9C0A4BB48C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3815080" y="67011550"/>
          <a:ext cx="10248900" cy="47434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8" name="ID_A98AD1009FFB474FA74010BB63BBE2DE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658495" y="70440550"/>
          <a:ext cx="10287000" cy="48672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9" name="ID_AF5F30892E8B41A69E8881024C4BA559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3815080" y="70440550"/>
          <a:ext cx="10077450" cy="46005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0" name="ID_6E4D009FB90C4293A90FDF4674337790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658495" y="73869550"/>
          <a:ext cx="9782175" cy="4476750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<sst xmlns="http://schemas.openxmlformats.org/spreadsheetml/2006/main" count="260" uniqueCount="65">
  <si>
    <t>诚拍网黄金、白银等金属制品拍卖清单</t>
  </si>
  <si>
    <t>以下拍品经浙江省省权威的专业机构检测与评估：
共43件标的，总金额8806193元</t>
  </si>
  <si>
    <t>标的名称</t>
  </si>
  <si>
    <t>足金金条999.9‰，评估编号：21018、21019、21020、21021、21022、21023、21024、21025</t>
  </si>
  <si>
    <t>足金金条999.9‰，评估编号：21033</t>
  </si>
  <si>
    <t>标的规格</t>
  </si>
  <si>
    <t>50.02g（2个）,100.00g(5个)，99.99g（1个）共8个</t>
  </si>
  <si>
    <t>200.01g</t>
  </si>
  <si>
    <t>起拍价</t>
  </si>
  <si>
    <t>保证金</t>
  </si>
  <si>
    <t>足金金条999.9‰，评估编号：21034</t>
  </si>
  <si>
    <t>足金金条999.9‰，评估编号：21035</t>
  </si>
  <si>
    <t>200.00g</t>
  </si>
  <si>
    <t>足金金条999.9‰，评估编号：21036</t>
  </si>
  <si>
    <t>足金金条999.9‰，评估编号：21037</t>
  </si>
  <si>
    <t>足金金条999.9‰，评估编号：21038</t>
  </si>
  <si>
    <t>足金金条999.9‰，评估编号：21039</t>
  </si>
  <si>
    <t>足金金条999.9‰，评估编号：21040</t>
  </si>
  <si>
    <t>足金金条999.9‰，评估编号：21041</t>
  </si>
  <si>
    <t>足金金条999.9‰，评估编号：21042</t>
  </si>
  <si>
    <t>足金金条999.9‰，评估编号：21043</t>
  </si>
  <si>
    <t>足金金条999.9‰，评估编号：21044</t>
  </si>
  <si>
    <t>足金金条999.9‰，评估编号：21045</t>
  </si>
  <si>
    <t>足金金条999.9‰，评估编号：21046</t>
  </si>
  <si>
    <t>足金金条999.9‰，评估编号：21047</t>
  </si>
  <si>
    <t>足金金条999.9‰，评估编号：21048</t>
  </si>
  <si>
    <t>足金金条999.9‰，评估编号：21049</t>
  </si>
  <si>
    <t>足金金条999.9‰，评估编号：21050</t>
  </si>
  <si>
    <t>足金金条999.9‰，评估编号：21051</t>
  </si>
  <si>
    <t>足金金条999.9‰，评估编号：21052</t>
  </si>
  <si>
    <t>足金金条999.9‰，评估编号：21053</t>
  </si>
  <si>
    <t>500.02g</t>
  </si>
  <si>
    <t>足金金条999.9‰，评估编号：21054</t>
  </si>
  <si>
    <t>足金金条999.9‰，评估编号：21055</t>
  </si>
  <si>
    <t>499.98g</t>
  </si>
  <si>
    <t>足金金条999.9‰，评估编号：21056</t>
  </si>
  <si>
    <t>足金金条999.9‰，评估编号：21057</t>
  </si>
  <si>
    <t>499.99g</t>
  </si>
  <si>
    <t>足金金条999.9‰，评估编号：21058</t>
  </si>
  <si>
    <t>足金金条999.9‰，评估编号：21059</t>
  </si>
  <si>
    <t>足金金条999.9‰，评估编号：21060</t>
  </si>
  <si>
    <t>足金金条999.9‰，评估编号：21061</t>
  </si>
  <si>
    <t>足金金条999.9‰，评估编号：21062</t>
  </si>
  <si>
    <t>足金金条999.9‰，评估编号：21063</t>
  </si>
  <si>
    <t>499.97g</t>
  </si>
  <si>
    <t>499.96g</t>
  </si>
  <si>
    <t>足金金条999.9‰，评估编号：21064</t>
  </si>
  <si>
    <t>足金金条999.9‰，评估编号：21065</t>
  </si>
  <si>
    <t>足金金条999.9‰，评估编号：21066</t>
  </si>
  <si>
    <t>足金金条999.9‰，评估编号：21069</t>
  </si>
  <si>
    <t>999.95g</t>
  </si>
  <si>
    <t>黄金金块979.8‰，评估编号：21070</t>
  </si>
  <si>
    <t>黄金金块980.6‰，评估编号：21071</t>
  </si>
  <si>
    <t>1003.81g</t>
  </si>
  <si>
    <t>1095.11g</t>
  </si>
  <si>
    <t>黄金金块980.3‰，评估编号：21072</t>
  </si>
  <si>
    <t>黄金金块980.3‰，评估编号：21073</t>
  </si>
  <si>
    <t>1009.55g</t>
  </si>
  <si>
    <t>1013.94g</t>
  </si>
  <si>
    <t>黄金金块980.3‰，评估编号：21074</t>
  </si>
  <si>
    <t>黄金金块979.9‰，评估编号：21075</t>
  </si>
  <si>
    <t>1007.84g</t>
  </si>
  <si>
    <t>912.42g</t>
  </si>
  <si>
    <t>黄金金块980.6‰，评估编号：21076</t>
  </si>
  <si>
    <t>989.28g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</si>
</sst>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5">
    <numFmt numFmtId="5" formatCode="&quot;￥&quot;#,##0;&quot;￥&quot;\-#,##0"/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3">
    <font>
      <sz val="11"/>
      <color theme="1"/>
      <name val="宋体"/>
      <charset val="134"/>
      <scheme val="minor"/>
    </font>
    <font>
      <b/>
      <sz val="18"/>
      <color theme="1"/>
      <name val="微软雅黑"/>
      <charset val="134"/>
    </font>
    <font>
      <b/>
      <sz val="14"/>
      <color theme="1"/>
      <name val="微软雅黑"/>
      <charset val="134"/>
    </font>
    <font>
      <sz val="11"/>
      <color theme="1"/>
      <name val="微软雅黑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0" fillId="2" borderId="2" applyNumberFormat="0" applyFont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3" applyNumberFormat="0" applyFill="0" applyAlignment="0" applyProtection="0">
      <alignment vertical="center"/>
    </xf>
    <xf numFmtId="0" fontId="10" fillId="0" borderId="3" applyNumberFormat="0" applyFill="0" applyAlignment="0" applyProtection="0">
      <alignment vertical="center"/>
    </xf>
    <xf numFmtId="0" fontId="11" fillId="0" borderId="4" applyNumberFormat="0" applyFill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3" borderId="5" applyNumberFormat="0" applyAlignment="0" applyProtection="0">
      <alignment vertical="center"/>
    </xf>
    <xf numFmtId="0" fontId="13" fillId="4" borderId="6" applyNumberFormat="0" applyAlignment="0" applyProtection="0">
      <alignment vertical="center"/>
    </xf>
    <xf numFmtId="0" fontId="14" fillId="4" borderId="5" applyNumberFormat="0" applyAlignment="0" applyProtection="0">
      <alignment vertical="center"/>
    </xf>
    <xf numFmtId="0" fontId="15" fillId="5" borderId="7" applyNumberFormat="0" applyAlignment="0" applyProtection="0">
      <alignment vertical="center"/>
    </xf>
    <xf numFmtId="0" fontId="16" fillId="0" borderId="8" applyNumberFormat="0" applyFill="0" applyAlignment="0" applyProtection="0">
      <alignment vertical="center"/>
    </xf>
    <xf numFmtId="0" fontId="17" fillId="0" borderId="9" applyNumberFormat="0" applyFill="0" applyAlignment="0" applyProtection="0">
      <alignment vertical="center"/>
    </xf>
    <xf numFmtId="0" fontId="18" fillId="6" borderId="0" applyNumberFormat="0" applyBorder="0" applyAlignment="0" applyProtection="0">
      <alignment vertical="center"/>
    </xf>
    <xf numFmtId="0" fontId="19" fillId="7" borderId="0" applyNumberFormat="0" applyBorder="0" applyAlignment="0" applyProtection="0">
      <alignment vertical="center"/>
    </xf>
    <xf numFmtId="0" fontId="20" fillId="8" borderId="0" applyNumberFormat="0" applyBorder="0" applyAlignment="0" applyProtection="0">
      <alignment vertical="center"/>
    </xf>
    <xf numFmtId="0" fontId="21" fillId="9" borderId="0" applyNumberFormat="0" applyBorder="0" applyAlignment="0" applyProtection="0">
      <alignment vertical="center"/>
    </xf>
    <xf numFmtId="0" fontId="22" fillId="10" borderId="0" applyNumberFormat="0" applyBorder="0" applyAlignment="0" applyProtection="0">
      <alignment vertical="center"/>
    </xf>
    <xf numFmtId="0" fontId="22" fillId="11" borderId="0" applyNumberFormat="0" applyBorder="0" applyAlignment="0" applyProtection="0">
      <alignment vertical="center"/>
    </xf>
    <xf numFmtId="0" fontId="21" fillId="12" borderId="0" applyNumberFormat="0" applyBorder="0" applyAlignment="0" applyProtection="0">
      <alignment vertical="center"/>
    </xf>
    <xf numFmtId="0" fontId="21" fillId="13" borderId="0" applyNumberFormat="0" applyBorder="0" applyAlignment="0" applyProtection="0">
      <alignment vertical="center"/>
    </xf>
    <xf numFmtId="0" fontId="22" fillId="14" borderId="0" applyNumberFormat="0" applyBorder="0" applyAlignment="0" applyProtection="0">
      <alignment vertical="center"/>
    </xf>
    <xf numFmtId="0" fontId="22" fillId="15" borderId="0" applyNumberFormat="0" applyBorder="0" applyAlignment="0" applyProtection="0">
      <alignment vertical="center"/>
    </xf>
    <xf numFmtId="0" fontId="21" fillId="16" borderId="0" applyNumberFormat="0" applyBorder="0" applyAlignment="0" applyProtection="0">
      <alignment vertical="center"/>
    </xf>
    <xf numFmtId="0" fontId="21" fillId="17" borderId="0" applyNumberFormat="0" applyBorder="0" applyAlignment="0" applyProtection="0">
      <alignment vertical="center"/>
    </xf>
    <xf numFmtId="0" fontId="22" fillId="18" borderId="0" applyNumberFormat="0" applyBorder="0" applyAlignment="0" applyProtection="0">
      <alignment vertical="center"/>
    </xf>
    <xf numFmtId="0" fontId="22" fillId="19" borderId="0" applyNumberFormat="0" applyBorder="0" applyAlignment="0" applyProtection="0">
      <alignment vertical="center"/>
    </xf>
    <xf numFmtId="0" fontId="21" fillId="20" borderId="0" applyNumberFormat="0" applyBorder="0" applyAlignment="0" applyProtection="0">
      <alignment vertical="center"/>
    </xf>
    <xf numFmtId="0" fontId="21" fillId="21" borderId="0" applyNumberFormat="0" applyBorder="0" applyAlignment="0" applyProtection="0">
      <alignment vertical="center"/>
    </xf>
    <xf numFmtId="0" fontId="22" fillId="22" borderId="0" applyNumberFormat="0" applyBorder="0" applyAlignment="0" applyProtection="0">
      <alignment vertical="center"/>
    </xf>
    <xf numFmtId="0" fontId="22" fillId="23" borderId="0" applyNumberFormat="0" applyBorder="0" applyAlignment="0" applyProtection="0">
      <alignment vertical="center"/>
    </xf>
    <xf numFmtId="0" fontId="21" fillId="24" borderId="0" applyNumberFormat="0" applyBorder="0" applyAlignment="0" applyProtection="0">
      <alignment vertical="center"/>
    </xf>
    <xf numFmtId="0" fontId="21" fillId="25" borderId="0" applyNumberFormat="0" applyBorder="0" applyAlignment="0" applyProtection="0">
      <alignment vertical="center"/>
    </xf>
    <xf numFmtId="0" fontId="22" fillId="26" borderId="0" applyNumberFormat="0" applyBorder="0" applyAlignment="0" applyProtection="0">
      <alignment vertical="center"/>
    </xf>
    <xf numFmtId="0" fontId="22" fillId="27" borderId="0" applyNumberFormat="0" applyBorder="0" applyAlignment="0" applyProtection="0">
      <alignment vertical="center"/>
    </xf>
    <xf numFmtId="0" fontId="21" fillId="28" borderId="0" applyNumberFormat="0" applyBorder="0" applyAlignment="0" applyProtection="0">
      <alignment vertical="center"/>
    </xf>
    <xf numFmtId="0" fontId="21" fillId="29" borderId="0" applyNumberFormat="0" applyBorder="0" applyAlignment="0" applyProtection="0">
      <alignment vertical="center"/>
    </xf>
    <xf numFmtId="0" fontId="22" fillId="30" borderId="0" applyNumberFormat="0" applyBorder="0" applyAlignment="0" applyProtection="0">
      <alignment vertical="center"/>
    </xf>
    <xf numFmtId="0" fontId="22" fillId="31" borderId="0" applyNumberFormat="0" applyBorder="0" applyAlignment="0" applyProtection="0">
      <alignment vertical="center"/>
    </xf>
    <xf numFmtId="0" fontId="21" fillId="32" borderId="0" applyNumberFormat="0" applyBorder="0" applyAlignment="0" applyProtection="0">
      <alignment vertical="center"/>
    </xf>
  </cellStyleXfs>
  <cellXfs count="9">
    <xf numFmtId="0" fontId="0" fillId="0" borderId="0" xfId="0">
      <alignment vertical="center"/>
    </xf>
    <xf numFmtId="0" fontId="0" fillId="0" borderId="0" xfId="0" applyFont="1">
      <alignment vertical="center"/>
    </xf>
    <xf numFmtId="0" fontId="0" fillId="0" borderId="0" xfId="0" applyFont="1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0" fontId="2" fillId="0" borderId="1" xfId="0" applyFont="1" applyBorder="1" applyAlignment="1">
      <alignment horizontal="center" vertical="center" wrapText="1"/>
    </xf>
    <xf numFmtId="0" fontId="2" fillId="0" borderId="1" xfId="0" applyFont="1" applyBorder="1" applyAlignment="1">
      <alignment horizontal="center" vertical="center"/>
    </xf>
    <xf numFmtId="0" fontId="3" fillId="0" borderId="1" xfId="0" applyFont="1" applyBorder="1" applyAlignment="1">
      <alignment horizontal="center" vertical="center"/>
    </xf>
    <xf numFmtId="0" fontId="3" fillId="0" borderId="1" xfId="0" applyFont="1" applyBorder="1" applyAlignment="1">
      <alignment horizontal="center" vertical="center" wrapText="1"/>
    </xf>
    <xf numFmtId="5" fontId="3" fillId="0" borderId="1" xfId="0" applyNumberFormat="1" applyFont="1" applyBorder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9.png"/><Relationship Id="rId8" Type="http://schemas.openxmlformats.org/officeDocument/2006/relationships/image" Target="media/image8.png"/><Relationship Id="rId7" Type="http://schemas.openxmlformats.org/officeDocument/2006/relationships/image" Target="media/image7.png"/><Relationship Id="rId6" Type="http://schemas.openxmlformats.org/officeDocument/2006/relationships/image" Target="media/image6.png"/><Relationship Id="rId5" Type="http://schemas.openxmlformats.org/officeDocument/2006/relationships/image" Target="media/image5.png"/><Relationship Id="rId43" Type="http://schemas.openxmlformats.org/officeDocument/2006/relationships/image" Target="media/image43.png"/><Relationship Id="rId42" Type="http://schemas.openxmlformats.org/officeDocument/2006/relationships/image" Target="media/image42.png"/><Relationship Id="rId41" Type="http://schemas.openxmlformats.org/officeDocument/2006/relationships/image" Target="media/image41.png"/><Relationship Id="rId40" Type="http://schemas.openxmlformats.org/officeDocument/2006/relationships/image" Target="media/image40.png"/><Relationship Id="rId4" Type="http://schemas.openxmlformats.org/officeDocument/2006/relationships/image" Target="media/image4.png"/><Relationship Id="rId39" Type="http://schemas.openxmlformats.org/officeDocument/2006/relationships/image" Target="media/image39.png"/><Relationship Id="rId38" Type="http://schemas.openxmlformats.org/officeDocument/2006/relationships/image" Target="media/image38.png"/><Relationship Id="rId37" Type="http://schemas.openxmlformats.org/officeDocument/2006/relationships/image" Target="media/image37.png"/><Relationship Id="rId36" Type="http://schemas.openxmlformats.org/officeDocument/2006/relationships/image" Target="media/image36.png"/><Relationship Id="rId35" Type="http://schemas.openxmlformats.org/officeDocument/2006/relationships/image" Target="media/image35.png"/><Relationship Id="rId34" Type="http://schemas.openxmlformats.org/officeDocument/2006/relationships/image" Target="media/image34.png"/><Relationship Id="rId33" Type="http://schemas.openxmlformats.org/officeDocument/2006/relationships/image" Target="media/image33.png"/><Relationship Id="rId32" Type="http://schemas.openxmlformats.org/officeDocument/2006/relationships/image" Target="media/image32.png"/><Relationship Id="rId31" Type="http://schemas.openxmlformats.org/officeDocument/2006/relationships/image" Target="media/image31.png"/><Relationship Id="rId30" Type="http://schemas.openxmlformats.org/officeDocument/2006/relationships/image" Target="media/image30.png"/><Relationship Id="rId3" Type="http://schemas.openxmlformats.org/officeDocument/2006/relationships/image" Target="media/image3.png"/><Relationship Id="rId29" Type="http://schemas.openxmlformats.org/officeDocument/2006/relationships/image" Target="media/image29.png"/><Relationship Id="rId28" Type="http://schemas.openxmlformats.org/officeDocument/2006/relationships/image" Target="media/image28.png"/><Relationship Id="rId27" Type="http://schemas.openxmlformats.org/officeDocument/2006/relationships/image" Target="media/image27.png"/><Relationship Id="rId26" Type="http://schemas.openxmlformats.org/officeDocument/2006/relationships/image" Target="media/image26.png"/><Relationship Id="rId25" Type="http://schemas.openxmlformats.org/officeDocument/2006/relationships/image" Target="media/image25.png"/><Relationship Id="rId24" Type="http://schemas.openxmlformats.org/officeDocument/2006/relationships/image" Target="media/image24.png"/><Relationship Id="rId23" Type="http://schemas.openxmlformats.org/officeDocument/2006/relationships/image" Target="media/image23.png"/><Relationship Id="rId22" Type="http://schemas.openxmlformats.org/officeDocument/2006/relationships/image" Target="media/image22.png"/><Relationship Id="rId21" Type="http://schemas.openxmlformats.org/officeDocument/2006/relationships/image" Target="media/image21.png"/><Relationship Id="rId20" Type="http://schemas.openxmlformats.org/officeDocument/2006/relationships/image" Target="media/image20.png"/><Relationship Id="rId2" Type="http://schemas.openxmlformats.org/officeDocument/2006/relationships/image" Target="media/image2.png"/><Relationship Id="rId19" Type="http://schemas.openxmlformats.org/officeDocument/2006/relationships/image" Target="media/image19.png"/><Relationship Id="rId18" Type="http://schemas.openxmlformats.org/officeDocument/2006/relationships/image" Target="media/image18.png"/><Relationship Id="rId17" Type="http://schemas.openxmlformats.org/officeDocument/2006/relationships/image" Target="media/image17.png"/><Relationship Id="rId16" Type="http://schemas.openxmlformats.org/officeDocument/2006/relationships/image" Target="media/image16.png"/><Relationship Id="rId15" Type="http://schemas.openxmlformats.org/officeDocument/2006/relationships/image" Target="media/image15.png"/><Relationship Id="rId14" Type="http://schemas.openxmlformats.org/officeDocument/2006/relationships/image" Target="media/image14.png"/><Relationship Id="rId13" Type="http://schemas.openxmlformats.org/officeDocument/2006/relationships/image" Target="media/image13.png"/><Relationship Id="rId12" Type="http://schemas.openxmlformats.org/officeDocument/2006/relationships/image" Target="media/image12.png"/><Relationship Id="rId11" Type="http://schemas.openxmlformats.org/officeDocument/2006/relationships/image" Target="media/image11.png"/><Relationship Id="rId10" Type="http://schemas.openxmlformats.org/officeDocument/2006/relationships/image" Target="media/image10.png"/><Relationship Id="rId1" Type="http://schemas.openxmlformats.org/officeDocument/2006/relationships/image" Target="media/image1.png"/></Relationships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D133"/>
  <sheetViews>
    <sheetView tabSelected="1" workbookViewId="0">
      <selection activeCell="F3" sqref="F3"/>
    </sheetView>
  </sheetViews>
  <sheetFormatPr defaultColWidth="20.6333333333333" defaultRowHeight="13.5" outlineLevelCol="3"/>
  <cols>
    <col min="1" max="1" width="8.64166666666667" style="2" customWidth="1"/>
    <col min="2" max="2" width="32.7833333333333" style="2" customWidth="1"/>
    <col min="3" max="3" width="8.64166666666667" style="2" customWidth="1"/>
    <col min="4" max="4" width="32.7833333333333" style="2" customWidth="1"/>
    <col min="5" max="16373" width="20.6333333333333" style="1" customWidth="1"/>
    <col min="16374" max="16384" width="20.6333333333333" style="1"/>
  </cols>
  <sheetData>
    <row r="1" s="1" customFormat="1" ht="30" customHeight="1" spans="1:4">
      <c r="A1" s="3" t="s">
        <v>0</v>
      </c>
      <c r="B1" s="3"/>
      <c r="C1" s="3"/>
      <c r="D1" s="3"/>
    </row>
    <row r="2" s="1" customFormat="1" ht="45" customHeight="1" spans="1:4">
      <c r="A2" s="4" t="s">
        <v>1</v>
      </c>
      <c r="B2" s="5"/>
      <c r="C2" s="5"/>
      <c r="D2" s="5"/>
    </row>
    <row r="3" s="1" customFormat="1" ht="150" customHeight="1" spans="1:4">
      <c r="A3" s="6">
        <v>1</v>
      </c>
      <c r="B3" s="6" t="str">
        <f>_xlfn.DISPIMG("ID_A06C0DF1969E449BBDA22825A5690B30",1)</f>
        <v>=DISPIMG("ID_A06C0DF1969E449BBDA22825A5690B30",1)</v>
      </c>
      <c r="C3" s="6">
        <v>2</v>
      </c>
      <c r="D3" s="6" t="str">
        <f>_xlfn.DISPIMG("ID_2B2575842B584DC5BBD9D1993069D56D",1)</f>
        <v>=DISPIMG("ID_2B2575842B584DC5BBD9D1993069D56D",1)</v>
      </c>
    </row>
    <row r="4" s="1" customFormat="1" ht="49.5" spans="1:4">
      <c r="A4" s="6" t="s">
        <v>2</v>
      </c>
      <c r="B4" s="7" t="s">
        <v>3</v>
      </c>
      <c r="C4" s="6" t="s">
        <v>2</v>
      </c>
      <c r="D4" s="6" t="s">
        <v>4</v>
      </c>
    </row>
    <row r="5" s="1" customFormat="1" ht="33" spans="1:4">
      <c r="A5" s="6" t="s">
        <v>5</v>
      </c>
      <c r="B5" s="7" t="s">
        <v>6</v>
      </c>
      <c r="C5" s="6" t="s">
        <v>5</v>
      </c>
      <c r="D5" s="6" t="s">
        <v>7</v>
      </c>
    </row>
    <row r="6" s="1" customFormat="1" ht="16.5" spans="1:4">
      <c r="A6" s="6" t="s">
        <v>8</v>
      </c>
      <c r="B6" s="8">
        <v>314664</v>
      </c>
      <c r="C6" s="6" t="s">
        <v>8</v>
      </c>
      <c r="D6" s="8">
        <v>89904</v>
      </c>
    </row>
    <row r="7" s="1" customFormat="1" ht="16.5" spans="1:4">
      <c r="A7" s="6" t="s">
        <v>9</v>
      </c>
      <c r="B7" s="8">
        <v>30000</v>
      </c>
      <c r="C7" s="6" t="s">
        <v>9</v>
      </c>
      <c r="D7" s="8">
        <v>10000</v>
      </c>
    </row>
    <row r="8" s="1" customFormat="1" ht="150" customHeight="1" spans="1:4">
      <c r="A8" s="6">
        <v>3</v>
      </c>
      <c r="B8" s="6" t="str">
        <f>_xlfn.DISPIMG("ID_54FC33FB2F2E4F258F971B57174E5A40",1)</f>
        <v>=DISPIMG("ID_54FC33FB2F2E4F258F971B57174E5A40",1)</v>
      </c>
      <c r="C8" s="6">
        <v>4</v>
      </c>
      <c r="D8" s="6" t="str">
        <f>_xlfn.DISPIMG("ID_21694D9D81D24F28BE59C6010795CEFB",1)</f>
        <v>=DISPIMG("ID_21694D9D81D24F28BE59C6010795CEFB",1)</v>
      </c>
    </row>
    <row r="9" s="1" customFormat="1" ht="16.5" spans="1:4">
      <c r="A9" s="6" t="s">
        <v>2</v>
      </c>
      <c r="B9" s="6" t="s">
        <v>10</v>
      </c>
      <c r="C9" s="6" t="s">
        <v>2</v>
      </c>
      <c r="D9" s="6" t="s">
        <v>11</v>
      </c>
    </row>
    <row r="10" s="1" customFormat="1" ht="16.5" spans="1:4">
      <c r="A10" s="6" t="s">
        <v>5</v>
      </c>
      <c r="B10" s="6" t="s">
        <v>7</v>
      </c>
      <c r="C10" s="6" t="s">
        <v>5</v>
      </c>
      <c r="D10" s="6" t="s">
        <v>12</v>
      </c>
    </row>
    <row r="11" s="1" customFormat="1" ht="16.5" spans="1:4">
      <c r="A11" s="6" t="s">
        <v>8</v>
      </c>
      <c r="B11" s="8">
        <v>89904</v>
      </c>
      <c r="C11" s="8" t="s">
        <v>8</v>
      </c>
      <c r="D11" s="8">
        <v>89900</v>
      </c>
    </row>
    <row r="12" s="1" customFormat="1" ht="16.5" spans="1:4">
      <c r="A12" s="6" t="s">
        <v>9</v>
      </c>
      <c r="B12" s="8">
        <v>10000</v>
      </c>
      <c r="C12" s="8" t="s">
        <v>9</v>
      </c>
      <c r="D12" s="8">
        <v>10000</v>
      </c>
    </row>
    <row r="13" s="1" customFormat="1" ht="150" customHeight="1" spans="1:4">
      <c r="A13" s="6">
        <v>5</v>
      </c>
      <c r="B13" s="6" t="str">
        <f>_xlfn.DISPIMG("ID_4A9AB379C9934221B6AE07774A1D3546",1)</f>
        <v>=DISPIMG("ID_4A9AB379C9934221B6AE07774A1D3546",1)</v>
      </c>
      <c r="C13" s="6">
        <v>6</v>
      </c>
      <c r="D13" s="6" t="str">
        <f>_xlfn.DISPIMG("ID_4264BBCF82744753AA8AED16F716CD19",1)</f>
        <v>=DISPIMG("ID_4264BBCF82744753AA8AED16F716CD19",1)</v>
      </c>
    </row>
    <row r="14" s="1" customFormat="1" ht="16.5" spans="1:4">
      <c r="A14" s="6" t="s">
        <v>2</v>
      </c>
      <c r="B14" s="6" t="s">
        <v>13</v>
      </c>
      <c r="C14" s="6" t="s">
        <v>2</v>
      </c>
      <c r="D14" s="6" t="s">
        <v>14</v>
      </c>
    </row>
    <row r="15" s="1" customFormat="1" ht="16.5" spans="1:4">
      <c r="A15" s="6" t="s">
        <v>5</v>
      </c>
      <c r="B15" s="6" t="s">
        <v>12</v>
      </c>
      <c r="C15" s="6" t="s">
        <v>5</v>
      </c>
      <c r="D15" s="6" t="s">
        <v>12</v>
      </c>
    </row>
    <row r="16" s="1" customFormat="1" ht="16.5" spans="1:4">
      <c r="A16" s="6" t="s">
        <v>8</v>
      </c>
      <c r="B16" s="8">
        <v>89900</v>
      </c>
      <c r="C16" s="8" t="s">
        <v>8</v>
      </c>
      <c r="D16" s="8">
        <v>89900</v>
      </c>
    </row>
    <row r="17" s="1" customFormat="1" ht="16.5" spans="1:4">
      <c r="A17" s="6" t="s">
        <v>9</v>
      </c>
      <c r="B17" s="8">
        <v>10000</v>
      </c>
      <c r="C17" s="8" t="s">
        <v>9</v>
      </c>
      <c r="D17" s="8">
        <v>10000</v>
      </c>
    </row>
    <row r="18" s="1" customFormat="1" ht="150" customHeight="1" spans="1:4">
      <c r="A18" s="6">
        <v>7</v>
      </c>
      <c r="B18" s="6" t="str">
        <f>_xlfn.DISPIMG("ID_4A31F52015DB4A519C32B5BC5475E323",1)</f>
        <v>=DISPIMG("ID_4A31F52015DB4A519C32B5BC5475E323",1)</v>
      </c>
      <c r="C18" s="6">
        <v>8</v>
      </c>
      <c r="D18" s="6" t="str">
        <f>_xlfn.DISPIMG("ID_F5DF0C4121904DED92B92C08943CCBCD",1)</f>
        <v>=DISPIMG("ID_F5DF0C4121904DED92B92C08943CCBCD",1)</v>
      </c>
    </row>
    <row r="19" s="1" customFormat="1" ht="16.5" spans="1:4">
      <c r="A19" s="6" t="s">
        <v>2</v>
      </c>
      <c r="B19" s="6" t="s">
        <v>15</v>
      </c>
      <c r="C19" s="6" t="s">
        <v>2</v>
      </c>
      <c r="D19" s="6" t="s">
        <v>16</v>
      </c>
    </row>
    <row r="20" s="1" customFormat="1" ht="16.5" spans="1:4">
      <c r="A20" s="6" t="s">
        <v>5</v>
      </c>
      <c r="B20" s="6" t="s">
        <v>7</v>
      </c>
      <c r="C20" s="6" t="s">
        <v>5</v>
      </c>
      <c r="D20" s="6" t="s">
        <v>12</v>
      </c>
    </row>
    <row r="21" s="1" customFormat="1" ht="16.5" spans="1:4">
      <c r="A21" s="6" t="s">
        <v>8</v>
      </c>
      <c r="B21" s="8">
        <v>89904</v>
      </c>
      <c r="C21" s="8" t="s">
        <v>8</v>
      </c>
      <c r="D21" s="8">
        <v>89900</v>
      </c>
    </row>
    <row r="22" s="1" customFormat="1" ht="16.5" spans="1:4">
      <c r="A22" s="6" t="s">
        <v>9</v>
      </c>
      <c r="B22" s="8">
        <v>10000</v>
      </c>
      <c r="C22" s="8" t="s">
        <v>9</v>
      </c>
      <c r="D22" s="8">
        <v>10000</v>
      </c>
    </row>
    <row r="23" s="1" customFormat="1" ht="150" customHeight="1" spans="1:4">
      <c r="A23" s="6">
        <v>9</v>
      </c>
      <c r="B23" s="6" t="str">
        <f>_xlfn.DISPIMG("ID_B377CAC320DB49058F84E4058E5D2C59",1)</f>
        <v>=DISPIMG("ID_B377CAC320DB49058F84E4058E5D2C59",1)</v>
      </c>
      <c r="C23" s="6">
        <v>10</v>
      </c>
      <c r="D23" s="6" t="str">
        <f>_xlfn.DISPIMG("ID_4B6F25F38FD94F81BC134336181BC888",1)</f>
        <v>=DISPIMG("ID_4B6F25F38FD94F81BC134336181BC888",1)</v>
      </c>
    </row>
    <row r="24" s="1" customFormat="1" ht="16.5" spans="1:4">
      <c r="A24" s="6" t="s">
        <v>2</v>
      </c>
      <c r="B24" s="6" t="s">
        <v>17</v>
      </c>
      <c r="C24" s="6" t="s">
        <v>2</v>
      </c>
      <c r="D24" s="6" t="s">
        <v>18</v>
      </c>
    </row>
    <row r="25" s="1" customFormat="1" ht="16.5" spans="1:4">
      <c r="A25" s="6" t="s">
        <v>5</v>
      </c>
      <c r="B25" s="6" t="s">
        <v>12</v>
      </c>
      <c r="C25" s="6" t="s">
        <v>5</v>
      </c>
      <c r="D25" s="6" t="s">
        <v>12</v>
      </c>
    </row>
    <row r="26" s="1" customFormat="1" ht="16.5" spans="1:4">
      <c r="A26" s="6" t="s">
        <v>8</v>
      </c>
      <c r="B26" s="8">
        <v>89900</v>
      </c>
      <c r="C26" s="8" t="s">
        <v>8</v>
      </c>
      <c r="D26" s="8">
        <v>89900</v>
      </c>
    </row>
    <row r="27" s="1" customFormat="1" ht="16.5" spans="1:4">
      <c r="A27" s="6" t="s">
        <v>9</v>
      </c>
      <c r="B27" s="8">
        <v>10000</v>
      </c>
      <c r="C27" s="8" t="s">
        <v>9</v>
      </c>
      <c r="D27" s="8">
        <v>10000</v>
      </c>
    </row>
    <row r="28" s="1" customFormat="1" ht="150" customHeight="1" spans="1:4">
      <c r="A28" s="6">
        <v>11</v>
      </c>
      <c r="B28" s="6" t="str">
        <f>_xlfn.DISPIMG("ID_AF865D439CCB4BCFBA9B545C389B68A1",1)</f>
        <v>=DISPIMG("ID_AF865D439CCB4BCFBA9B545C389B68A1",1)</v>
      </c>
      <c r="C28" s="6">
        <v>12</v>
      </c>
      <c r="D28" s="6" t="str">
        <f>_xlfn.DISPIMG("ID_6D31E6A93AB14014A351C495AA70BCAF",1)</f>
        <v>=DISPIMG("ID_6D31E6A93AB14014A351C495AA70BCAF",1)</v>
      </c>
    </row>
    <row r="29" s="1" customFormat="1" ht="16.5" spans="1:4">
      <c r="A29" s="6" t="s">
        <v>2</v>
      </c>
      <c r="B29" s="6" t="s">
        <v>19</v>
      </c>
      <c r="C29" s="6" t="s">
        <v>2</v>
      </c>
      <c r="D29" s="6" t="s">
        <v>20</v>
      </c>
    </row>
    <row r="30" s="1" customFormat="1" ht="16.5" spans="1:4">
      <c r="A30" s="6" t="s">
        <v>5</v>
      </c>
      <c r="B30" s="6" t="s">
        <v>12</v>
      </c>
      <c r="C30" s="6" t="s">
        <v>5</v>
      </c>
      <c r="D30" s="6" t="s">
        <v>12</v>
      </c>
    </row>
    <row r="31" s="1" customFormat="1" ht="16.5" spans="1:4">
      <c r="A31" s="6" t="s">
        <v>8</v>
      </c>
      <c r="B31" s="8">
        <v>89900</v>
      </c>
      <c r="C31" s="8" t="s">
        <v>8</v>
      </c>
      <c r="D31" s="8">
        <v>89900</v>
      </c>
    </row>
    <row r="32" s="1" customFormat="1" ht="16.5" spans="1:4">
      <c r="A32" s="6" t="s">
        <v>9</v>
      </c>
      <c r="B32" s="8">
        <v>10000</v>
      </c>
      <c r="C32" s="8" t="s">
        <v>9</v>
      </c>
      <c r="D32" s="8">
        <v>10000</v>
      </c>
    </row>
    <row r="33" s="1" customFormat="1" ht="150" customHeight="1" spans="1:4">
      <c r="A33" s="6">
        <v>13</v>
      </c>
      <c r="B33" s="6" t="str">
        <f>_xlfn.DISPIMG("ID_AC200AB42DBF4898802669EAE1D40B84",1)</f>
        <v>=DISPIMG("ID_AC200AB42DBF4898802669EAE1D40B84",1)</v>
      </c>
      <c r="C33" s="6">
        <v>14</v>
      </c>
      <c r="D33" s="6" t="str">
        <f>_xlfn.DISPIMG("ID_92DEBE446D2843B8A7394B98929DBFA8",1)</f>
        <v>=DISPIMG("ID_92DEBE446D2843B8A7394B98929DBFA8",1)</v>
      </c>
    </row>
    <row r="34" s="1" customFormat="1" ht="16.5" spans="1:4">
      <c r="A34" s="6" t="s">
        <v>2</v>
      </c>
      <c r="B34" s="6" t="s">
        <v>21</v>
      </c>
      <c r="C34" s="6" t="s">
        <v>2</v>
      </c>
      <c r="D34" s="6" t="s">
        <v>22</v>
      </c>
    </row>
    <row r="35" s="1" customFormat="1" ht="16.5" spans="1:4">
      <c r="A35" s="6" t="s">
        <v>5</v>
      </c>
      <c r="B35" s="6" t="s">
        <v>12</v>
      </c>
      <c r="C35" s="6" t="s">
        <v>5</v>
      </c>
      <c r="D35" s="6" t="s">
        <v>12</v>
      </c>
    </row>
    <row r="36" s="1" customFormat="1" ht="16.5" spans="1:4">
      <c r="A36" s="6" t="s">
        <v>8</v>
      </c>
      <c r="B36" s="8">
        <v>89900</v>
      </c>
      <c r="C36" s="8" t="s">
        <v>8</v>
      </c>
      <c r="D36" s="8">
        <v>89900</v>
      </c>
    </row>
    <row r="37" s="1" customFormat="1" ht="16.5" spans="1:4">
      <c r="A37" s="6" t="s">
        <v>9</v>
      </c>
      <c r="B37" s="8">
        <v>10000</v>
      </c>
      <c r="C37" s="8" t="s">
        <v>9</v>
      </c>
      <c r="D37" s="8">
        <v>10000</v>
      </c>
    </row>
    <row r="38" s="1" customFormat="1" ht="150" customHeight="1" spans="1:4">
      <c r="A38" s="6">
        <v>15</v>
      </c>
      <c r="B38" s="6" t="str">
        <f>_xlfn.DISPIMG("ID_F9004375C46B4FF387725496F61A701B",1)</f>
        <v>=DISPIMG("ID_F9004375C46B4FF387725496F61A701B",1)</v>
      </c>
      <c r="C38" s="6">
        <v>16</v>
      </c>
      <c r="D38" s="6" t="str">
        <f>_xlfn.DISPIMG("ID_1939BD4DF5B7404D84D5382785B60BB2",1)</f>
        <v>=DISPIMG("ID_1939BD4DF5B7404D84D5382785B60BB2",1)</v>
      </c>
    </row>
    <row r="39" s="1" customFormat="1" ht="16.5" spans="1:4">
      <c r="A39" s="6" t="s">
        <v>2</v>
      </c>
      <c r="B39" s="6" t="s">
        <v>23</v>
      </c>
      <c r="C39" s="6" t="s">
        <v>2</v>
      </c>
      <c r="D39" s="6" t="s">
        <v>24</v>
      </c>
    </row>
    <row r="40" s="1" customFormat="1" ht="16.5" spans="1:4">
      <c r="A40" s="6" t="s">
        <v>5</v>
      </c>
      <c r="B40" s="6" t="s">
        <v>12</v>
      </c>
      <c r="C40" s="6" t="s">
        <v>5</v>
      </c>
      <c r="D40" s="6" t="s">
        <v>12</v>
      </c>
    </row>
    <row r="41" s="1" customFormat="1" ht="16.5" spans="1:4">
      <c r="A41" s="6" t="s">
        <v>8</v>
      </c>
      <c r="B41" s="8">
        <v>89900</v>
      </c>
      <c r="C41" s="8" t="s">
        <v>8</v>
      </c>
      <c r="D41" s="8">
        <v>89900</v>
      </c>
    </row>
    <row r="42" s="1" customFormat="1" ht="16.5" spans="1:4">
      <c r="A42" s="6" t="s">
        <v>9</v>
      </c>
      <c r="B42" s="8">
        <v>10000</v>
      </c>
      <c r="C42" s="8" t="s">
        <v>9</v>
      </c>
      <c r="D42" s="8">
        <v>10000</v>
      </c>
    </row>
    <row r="43" s="1" customFormat="1" ht="150" customHeight="1" spans="1:4">
      <c r="A43" s="6">
        <v>17</v>
      </c>
      <c r="B43" s="6" t="str">
        <f>_xlfn.DISPIMG("ID_CFC2916FC1CC496CA668DC50E515319B",1)</f>
        <v>=DISPIMG("ID_CFC2916FC1CC496CA668DC50E515319B",1)</v>
      </c>
      <c r="C43" s="6">
        <v>18</v>
      </c>
      <c r="D43" s="6" t="str">
        <f>_xlfn.DISPIMG("ID_78AF71C93AE94D3DA99B84DEB3046526",1)</f>
        <v>=DISPIMG("ID_78AF71C93AE94D3DA99B84DEB3046526",1)</v>
      </c>
    </row>
    <row r="44" s="1" customFormat="1" ht="16.5" spans="1:4">
      <c r="A44" s="6" t="s">
        <v>2</v>
      </c>
      <c r="B44" s="6" t="s">
        <v>25</v>
      </c>
      <c r="C44" s="6" t="s">
        <v>2</v>
      </c>
      <c r="D44" s="6" t="s">
        <v>26</v>
      </c>
    </row>
    <row r="45" s="1" customFormat="1" ht="16.5" spans="1:4">
      <c r="A45" s="6" t="s">
        <v>5</v>
      </c>
      <c r="B45" s="6" t="s">
        <v>7</v>
      </c>
      <c r="C45" s="6" t="s">
        <v>5</v>
      </c>
      <c r="D45" s="6" t="s">
        <v>12</v>
      </c>
    </row>
    <row r="46" s="1" customFormat="1" ht="16.5" spans="1:4">
      <c r="A46" s="6" t="s">
        <v>8</v>
      </c>
      <c r="B46" s="8">
        <v>89904</v>
      </c>
      <c r="C46" s="8" t="s">
        <v>8</v>
      </c>
      <c r="D46" s="8">
        <v>89900</v>
      </c>
    </row>
    <row r="47" s="1" customFormat="1" ht="16.5" spans="1:4">
      <c r="A47" s="6" t="s">
        <v>9</v>
      </c>
      <c r="B47" s="8">
        <v>10000</v>
      </c>
      <c r="C47" s="8" t="s">
        <v>9</v>
      </c>
      <c r="D47" s="8">
        <v>10000</v>
      </c>
    </row>
    <row r="48" s="1" customFormat="1" ht="150" customHeight="1" spans="1:4">
      <c r="A48" s="6">
        <v>19</v>
      </c>
      <c r="B48" s="6" t="str">
        <f>_xlfn.DISPIMG("ID_2808B0AE7A3A461DA2F8F3F097845C8F",1)</f>
        <v>=DISPIMG("ID_2808B0AE7A3A461DA2F8F3F097845C8F",1)</v>
      </c>
      <c r="C48" s="6">
        <v>20</v>
      </c>
      <c r="D48" s="6" t="str">
        <f>_xlfn.DISPIMG("ID_94E4D2C6ABB24BE8ACE55D08D34B6877",1)</f>
        <v>=DISPIMG("ID_94E4D2C6ABB24BE8ACE55D08D34B6877",1)</v>
      </c>
    </row>
    <row r="49" s="1" customFormat="1" ht="16.5" spans="1:4">
      <c r="A49" s="6" t="s">
        <v>2</v>
      </c>
      <c r="B49" s="6" t="s">
        <v>27</v>
      </c>
      <c r="C49" s="6" t="s">
        <v>2</v>
      </c>
      <c r="D49" s="6" t="s">
        <v>28</v>
      </c>
    </row>
    <row r="50" s="1" customFormat="1" ht="16.5" spans="1:4">
      <c r="A50" s="6" t="s">
        <v>5</v>
      </c>
      <c r="B50" s="6" t="s">
        <v>12</v>
      </c>
      <c r="C50" s="6" t="s">
        <v>5</v>
      </c>
      <c r="D50" s="6" t="s">
        <v>12</v>
      </c>
    </row>
    <row r="51" s="1" customFormat="1" ht="16.5" spans="1:4">
      <c r="A51" s="6" t="s">
        <v>8</v>
      </c>
      <c r="B51" s="8">
        <v>89900</v>
      </c>
      <c r="C51" s="8" t="s">
        <v>8</v>
      </c>
      <c r="D51" s="8">
        <v>89900</v>
      </c>
    </row>
    <row r="52" s="1" customFormat="1" ht="16.5" spans="1:4">
      <c r="A52" s="6" t="s">
        <v>9</v>
      </c>
      <c r="B52" s="8">
        <v>10000</v>
      </c>
      <c r="C52" s="8" t="s">
        <v>9</v>
      </c>
      <c r="D52" s="8">
        <v>10000</v>
      </c>
    </row>
    <row r="53" s="1" customFormat="1" ht="150" customHeight="1" spans="1:4">
      <c r="A53" s="6">
        <v>21</v>
      </c>
      <c r="B53" s="6" t="str">
        <f>_xlfn.DISPIMG("ID_637BDC5DC103499B9BDBFDDB6631ECB1",1)</f>
        <v>=DISPIMG("ID_637BDC5DC103499B9BDBFDDB6631ECB1",1)</v>
      </c>
      <c r="C53" s="6">
        <v>22</v>
      </c>
      <c r="D53" s="6" t="str">
        <f>_xlfn.DISPIMG("ID_5EC3491CD32541D3AB1872EB1015832C",1)</f>
        <v>=DISPIMG("ID_5EC3491CD32541D3AB1872EB1015832C",1)</v>
      </c>
    </row>
    <row r="54" s="1" customFormat="1" ht="16.5" spans="1:4">
      <c r="A54" s="6" t="s">
        <v>2</v>
      </c>
      <c r="B54" s="6" t="s">
        <v>29</v>
      </c>
      <c r="C54" s="6" t="s">
        <v>2</v>
      </c>
      <c r="D54" s="6" t="s">
        <v>30</v>
      </c>
    </row>
    <row r="55" s="1" customFormat="1" ht="16.5" spans="1:4">
      <c r="A55" s="6" t="s">
        <v>5</v>
      </c>
      <c r="B55" s="6" t="s">
        <v>12</v>
      </c>
      <c r="C55" s="6" t="s">
        <v>5</v>
      </c>
      <c r="D55" s="6" t="s">
        <v>31</v>
      </c>
    </row>
    <row r="56" s="1" customFormat="1" ht="16.5" spans="1:4">
      <c r="A56" s="6" t="s">
        <v>8</v>
      </c>
      <c r="B56" s="8">
        <v>89900</v>
      </c>
      <c r="C56" s="8" t="s">
        <v>8</v>
      </c>
      <c r="D56" s="8">
        <v>224759</v>
      </c>
    </row>
    <row r="57" s="1" customFormat="1" ht="16.5" spans="1:4">
      <c r="A57" s="6" t="s">
        <v>9</v>
      </c>
      <c r="B57" s="8">
        <v>10000</v>
      </c>
      <c r="C57" s="8" t="s">
        <v>9</v>
      </c>
      <c r="D57" s="8">
        <v>20000</v>
      </c>
    </row>
    <row r="58" s="1" customFormat="1" ht="150" customHeight="1" spans="1:4">
      <c r="A58" s="6">
        <v>23</v>
      </c>
      <c r="B58" s="6" t="str">
        <f>_xlfn.DISPIMG("ID_05F66719444C4B93900009DF0356AFA2",1)</f>
        <v>=DISPIMG("ID_05F66719444C4B93900009DF0356AFA2",1)</v>
      </c>
      <c r="C58" s="6">
        <v>24</v>
      </c>
      <c r="D58" s="6" t="str">
        <f>_xlfn.DISPIMG("ID_0E458EF9BF1A410BB3C329732E0825C1",1)</f>
        <v>=DISPIMG("ID_0E458EF9BF1A410BB3C329732E0825C1",1)</v>
      </c>
    </row>
    <row r="59" s="1" customFormat="1" ht="16.5" spans="1:4">
      <c r="A59" s="6" t="s">
        <v>2</v>
      </c>
      <c r="B59" s="6" t="s">
        <v>32</v>
      </c>
      <c r="C59" s="6" t="s">
        <v>2</v>
      </c>
      <c r="D59" s="6" t="s">
        <v>33</v>
      </c>
    </row>
    <row r="60" s="1" customFormat="1" ht="16.5" spans="1:4">
      <c r="A60" s="6" t="s">
        <v>5</v>
      </c>
      <c r="B60" s="6" t="s">
        <v>31</v>
      </c>
      <c r="C60" s="6" t="s">
        <v>5</v>
      </c>
      <c r="D60" s="6" t="s">
        <v>34</v>
      </c>
    </row>
    <row r="61" s="1" customFormat="1" ht="16.5" spans="1:4">
      <c r="A61" s="6" t="s">
        <v>8</v>
      </c>
      <c r="B61" s="8">
        <v>224759</v>
      </c>
      <c r="C61" s="8" t="s">
        <v>8</v>
      </c>
      <c r="D61" s="8">
        <v>224741</v>
      </c>
    </row>
    <row r="62" s="1" customFormat="1" ht="16.5" spans="1:4">
      <c r="A62" s="6" t="s">
        <v>9</v>
      </c>
      <c r="B62" s="8">
        <v>20000</v>
      </c>
      <c r="C62" s="8" t="s">
        <v>9</v>
      </c>
      <c r="D62" s="8">
        <v>20000</v>
      </c>
    </row>
    <row r="63" s="1" customFormat="1" ht="150" customHeight="1" spans="1:4">
      <c r="A63" s="6">
        <v>25</v>
      </c>
      <c r="B63" s="6" t="str">
        <f>_xlfn.DISPIMG("ID_F01066F25BBA44A4983916196D2654CE",1)</f>
        <v>=DISPIMG("ID_F01066F25BBA44A4983916196D2654CE",1)</v>
      </c>
      <c r="C63" s="6">
        <v>26</v>
      </c>
      <c r="D63" s="6" t="str">
        <f>_xlfn.DISPIMG("ID_7418A45F980C4C0CB0DA6D2E131EB2C8",1)</f>
        <v>=DISPIMG("ID_7418A45F980C4C0CB0DA6D2E131EB2C8",1)</v>
      </c>
    </row>
    <row r="64" s="1" customFormat="1" ht="16.5" spans="1:4">
      <c r="A64" s="6" t="s">
        <v>2</v>
      </c>
      <c r="B64" s="6" t="s">
        <v>35</v>
      </c>
      <c r="C64" s="6" t="s">
        <v>2</v>
      </c>
      <c r="D64" s="6" t="s">
        <v>36</v>
      </c>
    </row>
    <row r="65" s="1" customFormat="1" ht="16.5" spans="1:4">
      <c r="A65" s="6" t="s">
        <v>5</v>
      </c>
      <c r="B65" s="6" t="s">
        <v>37</v>
      </c>
      <c r="C65" s="6" t="s">
        <v>5</v>
      </c>
      <c r="D65" s="6" t="s">
        <v>34</v>
      </c>
    </row>
    <row r="66" s="1" customFormat="1" ht="16.5" spans="1:4">
      <c r="A66" s="6" t="s">
        <v>8</v>
      </c>
      <c r="B66" s="8">
        <v>224746</v>
      </c>
      <c r="C66" s="8" t="s">
        <v>8</v>
      </c>
      <c r="D66" s="8">
        <v>224741</v>
      </c>
    </row>
    <row r="67" s="1" customFormat="1" ht="16.5" spans="1:4">
      <c r="A67" s="6" t="s">
        <v>9</v>
      </c>
      <c r="B67" s="8">
        <v>20000</v>
      </c>
      <c r="C67" s="8" t="s">
        <v>9</v>
      </c>
      <c r="D67" s="8">
        <v>20000</v>
      </c>
    </row>
    <row r="68" s="1" customFormat="1" ht="150" customHeight="1" spans="1:4">
      <c r="A68" s="6">
        <v>27</v>
      </c>
      <c r="B68" s="6" t="str">
        <f>_xlfn.DISPIMG("ID_2850F5A654594834A47B0982F220F15A",1)</f>
        <v>=DISPIMG("ID_2850F5A654594834A47B0982F220F15A",1)</v>
      </c>
      <c r="C68" s="6">
        <v>28</v>
      </c>
      <c r="D68" s="6" t="str">
        <f>_xlfn.DISPIMG("ID_A22D0DED1BC748BABDF477E98626D3DE",1)</f>
        <v>=DISPIMG("ID_A22D0DED1BC748BABDF477E98626D3DE",1)</v>
      </c>
    </row>
    <row r="69" s="1" customFormat="1" ht="16.5" spans="1:4">
      <c r="A69" s="6" t="s">
        <v>2</v>
      </c>
      <c r="B69" s="6" t="s">
        <v>38</v>
      </c>
      <c r="C69" s="6" t="s">
        <v>2</v>
      </c>
      <c r="D69" s="6" t="s">
        <v>39</v>
      </c>
    </row>
    <row r="70" s="1" customFormat="1" ht="16.5" spans="1:4">
      <c r="A70" s="6" t="s">
        <v>5</v>
      </c>
      <c r="B70" s="6" t="s">
        <v>37</v>
      </c>
      <c r="C70" s="6" t="s">
        <v>5</v>
      </c>
      <c r="D70" s="6" t="s">
        <v>34</v>
      </c>
    </row>
    <row r="71" s="1" customFormat="1" ht="16.5" spans="1:4">
      <c r="A71" s="6" t="s">
        <v>8</v>
      </c>
      <c r="B71" s="8">
        <v>224746</v>
      </c>
      <c r="C71" s="8" t="s">
        <v>8</v>
      </c>
      <c r="D71" s="8">
        <v>224741</v>
      </c>
    </row>
    <row r="72" s="1" customFormat="1" ht="16.5" spans="1:4">
      <c r="A72" s="6" t="s">
        <v>9</v>
      </c>
      <c r="B72" s="8">
        <v>20000</v>
      </c>
      <c r="C72" s="8" t="s">
        <v>9</v>
      </c>
      <c r="D72" s="8">
        <v>20000</v>
      </c>
    </row>
    <row r="73" s="1" customFormat="1" ht="150" customHeight="1" spans="1:4">
      <c r="A73" s="6">
        <v>29</v>
      </c>
      <c r="B73" s="6" t="str">
        <f>_xlfn.DISPIMG("ID_52CDE50A53D74358B6A84844D4F4C4DE",1)</f>
        <v>=DISPIMG("ID_52CDE50A53D74358B6A84844D4F4C4DE",1)</v>
      </c>
      <c r="C73" s="6">
        <v>30</v>
      </c>
      <c r="D73" s="6" t="str">
        <f>_xlfn.DISPIMG("ID_47C1DB7DA057416A971E01E12A907631",1)</f>
        <v>=DISPIMG("ID_47C1DB7DA057416A971E01E12A907631",1)</v>
      </c>
    </row>
    <row r="74" s="1" customFormat="1" ht="16.5" spans="1:4">
      <c r="A74" s="6" t="s">
        <v>2</v>
      </c>
      <c r="B74" s="6" t="s">
        <v>40</v>
      </c>
      <c r="C74" s="6" t="s">
        <v>2</v>
      </c>
      <c r="D74" s="6" t="s">
        <v>41</v>
      </c>
    </row>
    <row r="75" s="1" customFormat="1" ht="16.5" spans="1:4">
      <c r="A75" s="6" t="s">
        <v>5</v>
      </c>
      <c r="B75" s="6" t="s">
        <v>34</v>
      </c>
      <c r="C75" s="6" t="s">
        <v>5</v>
      </c>
      <c r="D75" s="6" t="s">
        <v>34</v>
      </c>
    </row>
    <row r="76" s="1" customFormat="1" ht="16.5" spans="1:4">
      <c r="A76" s="6" t="s">
        <v>8</v>
      </c>
      <c r="B76" s="8">
        <v>224741</v>
      </c>
      <c r="C76" s="8" t="s">
        <v>8</v>
      </c>
      <c r="D76" s="8">
        <v>224741</v>
      </c>
    </row>
    <row r="77" s="1" customFormat="1" ht="16.5" spans="1:4">
      <c r="A77" s="6" t="s">
        <v>9</v>
      </c>
      <c r="B77" s="8">
        <v>20000</v>
      </c>
      <c r="C77" s="8" t="s">
        <v>9</v>
      </c>
      <c r="D77" s="8">
        <v>20000</v>
      </c>
    </row>
    <row r="78" s="1" customFormat="1" ht="150" customHeight="1" spans="1:4">
      <c r="A78" s="6">
        <v>31</v>
      </c>
      <c r="B78" s="6" t="str">
        <f>_xlfn.DISPIMG("ID_254AFAD068BA48779E25D5C16A606020",1)</f>
        <v>=DISPIMG("ID_254AFAD068BA48779E25D5C16A606020",1)</v>
      </c>
      <c r="C78" s="6">
        <v>32</v>
      </c>
      <c r="D78" s="6" t="str">
        <f>_xlfn.DISPIMG("ID_090BA665855E49EA9DFAFB37B9CCC37A",1)</f>
        <v>=DISPIMG("ID_090BA665855E49EA9DFAFB37B9CCC37A",1)</v>
      </c>
    </row>
    <row r="79" s="1" customFormat="1" ht="16.5" spans="1:4">
      <c r="A79" s="6" t="s">
        <v>2</v>
      </c>
      <c r="B79" s="6" t="s">
        <v>42</v>
      </c>
      <c r="C79" s="6" t="s">
        <v>2</v>
      </c>
      <c r="D79" s="6" t="s">
        <v>43</v>
      </c>
    </row>
    <row r="80" s="1" customFormat="1" ht="16.5" spans="1:4">
      <c r="A80" s="6" t="s">
        <v>5</v>
      </c>
      <c r="B80" s="6" t="s">
        <v>44</v>
      </c>
      <c r="C80" s="6" t="s">
        <v>5</v>
      </c>
      <c r="D80" s="6" t="s">
        <v>45</v>
      </c>
    </row>
    <row r="81" s="1" customFormat="1" ht="16.5" spans="1:4">
      <c r="A81" s="6" t="s">
        <v>8</v>
      </c>
      <c r="B81" s="8">
        <v>224737</v>
      </c>
      <c r="C81" s="8" t="s">
        <v>8</v>
      </c>
      <c r="D81" s="8">
        <v>224732</v>
      </c>
    </row>
    <row r="82" s="1" customFormat="1" ht="16.5" spans="1:4">
      <c r="A82" s="6" t="s">
        <v>9</v>
      </c>
      <c r="B82" s="8">
        <v>20000</v>
      </c>
      <c r="C82" s="8" t="s">
        <v>9</v>
      </c>
      <c r="D82" s="8">
        <v>20000</v>
      </c>
    </row>
    <row r="83" s="1" customFormat="1" ht="150" customHeight="1" spans="1:4">
      <c r="A83" s="6">
        <v>33</v>
      </c>
      <c r="B83" s="6" t="str">
        <f>_xlfn.DISPIMG("ID_0CAAA4A7EE0F4DE0AE74514756A398EF",1)</f>
        <v>=DISPIMG("ID_0CAAA4A7EE0F4DE0AE74514756A398EF",1)</v>
      </c>
      <c r="C83" s="6">
        <v>34</v>
      </c>
      <c r="D83" s="6" t="str">
        <f>_xlfn.DISPIMG("ID_4D07EA82BE8D404798CA7FC5F96A1A95",1)</f>
        <v>=DISPIMG("ID_4D07EA82BE8D404798CA7FC5F96A1A95",1)</v>
      </c>
    </row>
    <row r="84" s="1" customFormat="1" ht="16.5" spans="1:4">
      <c r="A84" s="6" t="s">
        <v>2</v>
      </c>
      <c r="B84" s="6" t="s">
        <v>46</v>
      </c>
      <c r="C84" s="6" t="s">
        <v>2</v>
      </c>
      <c r="D84" s="6" t="s">
        <v>47</v>
      </c>
    </row>
    <row r="85" s="1" customFormat="1" ht="16.5" spans="1:4">
      <c r="A85" s="6" t="s">
        <v>5</v>
      </c>
      <c r="B85" s="6" t="s">
        <v>45</v>
      </c>
      <c r="C85" s="6" t="s">
        <v>5</v>
      </c>
      <c r="D85" s="6" t="s">
        <v>44</v>
      </c>
    </row>
    <row r="86" s="1" customFormat="1" ht="16.5" spans="1:4">
      <c r="A86" s="6" t="s">
        <v>8</v>
      </c>
      <c r="B86" s="8">
        <v>224732</v>
      </c>
      <c r="C86" s="8" t="s">
        <v>8</v>
      </c>
      <c r="D86" s="8">
        <v>224737</v>
      </c>
    </row>
    <row r="87" s="1" customFormat="1" ht="16.5" spans="1:4">
      <c r="A87" s="6" t="s">
        <v>9</v>
      </c>
      <c r="B87" s="8">
        <v>20000</v>
      </c>
      <c r="C87" s="8" t="s">
        <v>9</v>
      </c>
      <c r="D87" s="8">
        <v>20000</v>
      </c>
    </row>
    <row r="88" s="1" customFormat="1" ht="150" customHeight="1" spans="1:4">
      <c r="A88" s="6">
        <v>35</v>
      </c>
      <c r="B88" s="6" t="str">
        <f>_xlfn.DISPIMG("ID_F3CE45543BED45DE930241B72DACCE65",1)</f>
        <v>=DISPIMG("ID_F3CE45543BED45DE930241B72DACCE65",1)</v>
      </c>
      <c r="C88" s="6">
        <v>36</v>
      </c>
      <c r="D88" s="6" t="str">
        <f>_xlfn.DISPIMG("ID_EEF0258D72A348DA9668F4DBF266219D",1)</f>
        <v>=DISPIMG("ID_EEF0258D72A348DA9668F4DBF266219D",1)</v>
      </c>
    </row>
    <row r="89" s="1" customFormat="1" ht="16.5" spans="1:4">
      <c r="A89" s="6" t="s">
        <v>2</v>
      </c>
      <c r="B89" s="6" t="s">
        <v>48</v>
      </c>
      <c r="C89" s="6" t="s">
        <v>2</v>
      </c>
      <c r="D89" s="6" t="s">
        <v>49</v>
      </c>
    </row>
    <row r="90" s="1" customFormat="1" ht="16.5" spans="1:4">
      <c r="A90" s="6" t="s">
        <v>5</v>
      </c>
      <c r="B90" s="6" t="s">
        <v>44</v>
      </c>
      <c r="C90" s="6" t="s">
        <v>5</v>
      </c>
      <c r="D90" s="6" t="s">
        <v>50</v>
      </c>
    </row>
    <row r="91" s="1" customFormat="1" ht="16.5" spans="1:4">
      <c r="A91" s="6" t="s">
        <v>8</v>
      </c>
      <c r="B91" s="8">
        <v>224737</v>
      </c>
      <c r="C91" s="8" t="s">
        <v>8</v>
      </c>
      <c r="D91" s="8">
        <v>449478</v>
      </c>
    </row>
    <row r="92" s="1" customFormat="1" ht="16.5" spans="1:4">
      <c r="A92" s="6" t="s">
        <v>9</v>
      </c>
      <c r="B92" s="8">
        <v>20000</v>
      </c>
      <c r="C92" s="8" t="s">
        <v>9</v>
      </c>
      <c r="D92" s="8">
        <v>50000</v>
      </c>
    </row>
    <row r="93" s="1" customFormat="1" ht="150" customHeight="1" spans="1:4">
      <c r="A93" s="6">
        <v>37</v>
      </c>
      <c r="B93" s="8" t="str">
        <f>_xlfn.DISPIMG("ID_581DAAD639E54931AEA9D29D4527591F",1)</f>
        <v>=DISPIMG("ID_581DAAD639E54931AEA9D29D4527591F",1)</v>
      </c>
      <c r="C93" s="6">
        <v>38</v>
      </c>
      <c r="D93" s="8" t="str">
        <f>_xlfn.DISPIMG("ID_801A8A92E64E43769ED07D8B41DBF39E",1)</f>
        <v>=DISPIMG("ID_801A8A92E64E43769ED07D8B41DBF39E",1)</v>
      </c>
    </row>
    <row r="94" s="1" customFormat="1" ht="16.5" spans="1:4">
      <c r="A94" s="6" t="s">
        <v>2</v>
      </c>
      <c r="B94" s="6" t="s">
        <v>51</v>
      </c>
      <c r="C94" s="6" t="s">
        <v>2</v>
      </c>
      <c r="D94" s="6" t="s">
        <v>52</v>
      </c>
    </row>
    <row r="95" s="1" customFormat="1" ht="16.5" spans="1:4">
      <c r="A95" s="6" t="s">
        <v>5</v>
      </c>
      <c r="B95" s="6" t="s">
        <v>53</v>
      </c>
      <c r="C95" s="6" t="s">
        <v>5</v>
      </c>
      <c r="D95" s="6" t="s">
        <v>54</v>
      </c>
    </row>
    <row r="96" s="1" customFormat="1" ht="16.5" spans="1:4">
      <c r="A96" s="6" t="s">
        <v>8</v>
      </c>
      <c r="B96" s="8">
        <v>442188</v>
      </c>
      <c r="C96" s="8" t="s">
        <v>8</v>
      </c>
      <c r="D96" s="8">
        <v>482407</v>
      </c>
    </row>
    <row r="97" s="1" customFormat="1" ht="16.5" spans="1:4">
      <c r="A97" s="6" t="s">
        <v>9</v>
      </c>
      <c r="B97" s="8">
        <v>50000</v>
      </c>
      <c r="C97" s="8" t="s">
        <v>9</v>
      </c>
      <c r="D97" s="8">
        <v>50000</v>
      </c>
    </row>
    <row r="98" s="1" customFormat="1" ht="150" customHeight="1" spans="1:4">
      <c r="A98" s="6">
        <v>39</v>
      </c>
      <c r="B98" s="6" t="str">
        <f>_xlfn.DISPIMG("ID_DAD875425F8541F89967991AFBB0D120",1)</f>
        <v>=DISPIMG("ID_DAD875425F8541F89967991AFBB0D120",1)</v>
      </c>
      <c r="C98" s="6">
        <v>40</v>
      </c>
      <c r="D98" s="6" t="str">
        <f>_xlfn.DISPIMG("ID_801115AB48984234809C5D9C0A4BB48C",1)</f>
        <v>=DISPIMG("ID_801115AB48984234809C5D9C0A4BB48C",1)</v>
      </c>
    </row>
    <row r="99" s="1" customFormat="1" ht="16.5" spans="1:4">
      <c r="A99" s="6" t="s">
        <v>2</v>
      </c>
      <c r="B99" s="6" t="s">
        <v>55</v>
      </c>
      <c r="C99" s="6" t="s">
        <v>2</v>
      </c>
      <c r="D99" s="6" t="s">
        <v>56</v>
      </c>
    </row>
    <row r="100" s="1" customFormat="1" ht="16.5" spans="1:4">
      <c r="A100" s="6" t="s">
        <v>5</v>
      </c>
      <c r="B100" s="6" t="s">
        <v>57</v>
      </c>
      <c r="C100" s="6" t="s">
        <v>5</v>
      </c>
      <c r="D100" s="6" t="s">
        <v>58</v>
      </c>
    </row>
    <row r="101" s="1" customFormat="1" ht="16.5" spans="1:4">
      <c r="A101" s="6" t="s">
        <v>8</v>
      </c>
      <c r="B101" s="8">
        <v>444717</v>
      </c>
      <c r="C101" s="8" t="s">
        <v>8</v>
      </c>
      <c r="D101" s="8">
        <v>446651</v>
      </c>
    </row>
    <row r="102" s="1" customFormat="1" ht="16.5" spans="1:4">
      <c r="A102" s="6" t="s">
        <v>9</v>
      </c>
      <c r="B102" s="8">
        <v>50000</v>
      </c>
      <c r="C102" s="8" t="s">
        <v>9</v>
      </c>
      <c r="D102" s="8">
        <v>50000</v>
      </c>
    </row>
    <row r="103" s="1" customFormat="1" ht="150" customHeight="1" spans="1:4">
      <c r="A103" s="6">
        <v>41</v>
      </c>
      <c r="B103" s="6" t="str">
        <f>_xlfn.DISPIMG("ID_A98AD1009FFB474FA74010BB63BBE2DE",1)</f>
        <v>=DISPIMG("ID_A98AD1009FFB474FA74010BB63BBE2DE",1)</v>
      </c>
      <c r="C103" s="6">
        <v>42</v>
      </c>
      <c r="D103" s="6" t="str">
        <f>_xlfn.DISPIMG("ID_AF5F30892E8B41A69E8881024C4BA559",1)</f>
        <v>=DISPIMG("ID_AF5F30892E8B41A69E8881024C4BA559",1)</v>
      </c>
    </row>
    <row r="104" s="1" customFormat="1" ht="16.5" spans="1:4">
      <c r="A104" s="6" t="s">
        <v>2</v>
      </c>
      <c r="B104" s="6" t="s">
        <v>59</v>
      </c>
      <c r="C104" s="6" t="s">
        <v>2</v>
      </c>
      <c r="D104" s="6" t="s">
        <v>60</v>
      </c>
    </row>
    <row r="105" s="1" customFormat="1" ht="16.5" spans="1:4">
      <c r="A105" s="6" t="s">
        <v>5</v>
      </c>
      <c r="B105" s="6" t="s">
        <v>61</v>
      </c>
      <c r="C105" s="6" t="s">
        <v>5</v>
      </c>
      <c r="D105" s="6" t="s">
        <v>62</v>
      </c>
    </row>
    <row r="106" s="1" customFormat="1" ht="16.5" spans="1:4">
      <c r="A106" s="6" t="s">
        <v>8</v>
      </c>
      <c r="B106" s="8">
        <v>443964</v>
      </c>
      <c r="C106" s="8" t="s">
        <v>8</v>
      </c>
      <c r="D106" s="8">
        <v>401930</v>
      </c>
    </row>
    <row r="107" s="1" customFormat="1" ht="16.5" spans="1:4">
      <c r="A107" s="6" t="s">
        <v>9</v>
      </c>
      <c r="B107" s="8">
        <v>50000</v>
      </c>
      <c r="C107" s="8" t="s">
        <v>9</v>
      </c>
      <c r="D107" s="8">
        <v>50000</v>
      </c>
    </row>
    <row r="108" s="1" customFormat="1" ht="150" customHeight="1" spans="1:2">
      <c r="A108" s="6">
        <v>43</v>
      </c>
      <c r="B108" s="6" t="str">
        <f>_xlfn.DISPIMG("ID_6E4D009FB90C4293A90FDF4674337790",1)</f>
        <v>=DISPIMG("ID_6E4D009FB90C4293A90FDF4674337790",1)</v>
      </c>
    </row>
    <row r="109" s="1" customFormat="1" ht="16.5" spans="1:2">
      <c r="A109" s="6" t="s">
        <v>2</v>
      </c>
      <c r="B109" s="6" t="s">
        <v>63</v>
      </c>
    </row>
    <row r="110" s="1" customFormat="1" ht="16.5" spans="1:2">
      <c r="A110" s="6" t="s">
        <v>5</v>
      </c>
      <c r="B110" s="6" t="s">
        <v>64</v>
      </c>
    </row>
    <row r="111" s="1" customFormat="1" ht="16.5" spans="1:2">
      <c r="A111" s="6" t="s">
        <v>8</v>
      </c>
      <c r="B111" s="8">
        <v>435788</v>
      </c>
    </row>
    <row r="112" s="1" customFormat="1" ht="16.5" spans="1:2">
      <c r="A112" s="6" t="s">
        <v>9</v>
      </c>
      <c r="B112" s="8">
        <v>50000</v>
      </c>
    </row>
    <row r="113" ht="150" customHeight="1"/>
    <row r="114" ht="150" customHeight="1"/>
    <row r="115" ht="150" customHeight="1"/>
    <row r="116" ht="150" customHeight="1"/>
    <row r="117" ht="150" customHeight="1"/>
    <row r="118" ht="150" customHeight="1"/>
    <row r="119" ht="150" customHeight="1"/>
    <row r="120" ht="150" customHeight="1"/>
    <row r="121" ht="190" customHeight="1"/>
    <row r="122" ht="185" customHeight="1"/>
    <row r="123" ht="174" customHeight="1"/>
    <row r="124" ht="150" customHeight="1"/>
    <row r="125" ht="150" customHeight="1"/>
    <row r="126" ht="188" customHeight="1"/>
    <row r="127" ht="150" customHeight="1"/>
    <row r="128" ht="150" customHeight="1"/>
    <row r="129" ht="150" customHeight="1"/>
    <row r="130" ht="150" customHeight="1"/>
    <row r="131" ht="150" customHeight="1"/>
    <row r="132" ht="150" customHeight="1"/>
    <row r="133" ht="150" customHeight="1"/>
  </sheetData>
  <mergeCells count="2">
    <mergeCell ref="A1:D1"/>
    <mergeCell ref="A2:D2"/>
  </mergeCells>
  <pageMargins left="0.75" right="0.75" top="1" bottom="1" header="0.5" footer="0.5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展示清单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Yn.</cp:lastModifiedBy>
  <dcterms:created xsi:type="dcterms:W3CDTF">2023-05-12T11:15:00Z</dcterms:created>
  <dcterms:modified xsi:type="dcterms:W3CDTF">2025-06-12T02:36:42Z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2052-12.1.0.20784</vt:lpwstr>
  </property>
  <property fmtid="{D5CDD505-2E9C-101B-9397-08002B2CF9AE}" pid="3" name="ICV">
    <vt:lpwstr>D18D00D5CEFE4BEBB4784104C393094D_12</vt:lpwstr>
  </property>
</Properties>
</file>