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展示清单" sheetId="4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E18F7889840340A8B3A4E8F9EBC9E909" descr="1-22013 (2)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785" y="86360"/>
          <a:ext cx="2399030" cy="1800225"/>
        </a:xfrm>
        <a:prstGeom prst="rect">
          <a:avLst/>
        </a:prstGeom>
      </xdr:spPr>
    </xdr:pic>
  </etc:cellImage>
  <etc:cellImage>
    <xdr:pic>
      <xdr:nvPicPr>
        <xdr:cNvPr id="18" name="ID_1CC119BD257643AA8B9790ED9644EFDA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038475" y="10744200"/>
          <a:ext cx="12544425" cy="4733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D8C17DC9FA594551A2C0F3AB8224B9CD" descr="11-22067 (2)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0" y="13430250"/>
          <a:ext cx="2400300" cy="1800225"/>
        </a:xfrm>
        <a:prstGeom prst="rect">
          <a:avLst/>
        </a:prstGeom>
      </xdr:spPr>
    </xdr:pic>
  </etc:cellImage>
  <etc:cellImage>
    <xdr:pic>
      <xdr:nvPicPr>
        <xdr:cNvPr id="21" name="ID_BE0FBED383B544D08B86369C6E871CD9" descr="13-22061 (19)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0" y="16116300"/>
          <a:ext cx="2400300" cy="1800225"/>
        </a:xfrm>
        <a:prstGeom prst="rect">
          <a:avLst/>
        </a:prstGeom>
      </xdr:spPr>
    </xdr:pic>
  </etc:cellImage>
  <etc:cellImage>
    <xdr:pic>
      <xdr:nvPicPr>
        <xdr:cNvPr id="24" name="ID_9AFDC87323E94720AA23073120CBAB50" descr="16-22022 (2)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038475" y="18802350"/>
          <a:ext cx="2400935" cy="1800225"/>
        </a:xfrm>
        <a:prstGeom prst="rect">
          <a:avLst/>
        </a:prstGeom>
      </xdr:spPr>
    </xdr:pic>
  </etc:cellImage>
  <etc:cellImage>
    <xdr:pic>
      <xdr:nvPicPr>
        <xdr:cNvPr id="25" name="ID_C2BBC75B53274C61B280925F21FD7445" descr="17-22056 (1)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0" y="21488400"/>
          <a:ext cx="2400300" cy="1800225"/>
        </a:xfrm>
        <a:prstGeom prst="rect">
          <a:avLst/>
        </a:prstGeom>
      </xdr:spPr>
    </xdr:pic>
  </etc:cellImage>
  <etc:cellImage>
    <xdr:pic>
      <xdr:nvPicPr>
        <xdr:cNvPr id="26" name="ID_554C83EA2D21449DB616CC895FCD00B5" descr="18-22057 (1)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038475" y="21488400"/>
          <a:ext cx="2400935" cy="1800225"/>
        </a:xfrm>
        <a:prstGeom prst="rect">
          <a:avLst/>
        </a:prstGeom>
      </xdr:spPr>
    </xdr:pic>
  </etc:cellImage>
  <etc:cellImage>
    <xdr:pic>
      <xdr:nvPicPr>
        <xdr:cNvPr id="27" name="ID_FA3D5D927F05473A88819F7C8126017E" descr="19-22060 (1)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0" y="24174450"/>
          <a:ext cx="2400300" cy="1800225"/>
        </a:xfrm>
        <a:prstGeom prst="rect">
          <a:avLst/>
        </a:prstGeom>
      </xdr:spPr>
    </xdr:pic>
  </etc:cellImage>
  <etc:cellImage>
    <xdr:pic>
      <xdr:nvPicPr>
        <xdr:cNvPr id="28" name="ID_27E32D0F0FFC483CB14EC08461987DB4" descr="20-22021 (1)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038475" y="24174450"/>
          <a:ext cx="2400300" cy="1800225"/>
        </a:xfrm>
        <a:prstGeom prst="rect">
          <a:avLst/>
        </a:prstGeom>
      </xdr:spPr>
    </xdr:pic>
  </etc:cellImage>
  <etc:cellImage>
    <xdr:pic>
      <xdr:nvPicPr>
        <xdr:cNvPr id="29" name="ID_3D683B2A09C14C6C9BB4216AF857D59B" descr="20-22021 (25)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0" y="26860500"/>
          <a:ext cx="2400300" cy="1800225"/>
        </a:xfrm>
        <a:prstGeom prst="rect">
          <a:avLst/>
        </a:prstGeom>
      </xdr:spPr>
    </xdr:pic>
  </etc:cellImage>
  <etc:cellImage>
    <xdr:pic>
      <xdr:nvPicPr>
        <xdr:cNvPr id="31" name="ID_3C7E75A18CD040348004AFA097DCA65E" descr="22-22059 (1)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0" y="29546550"/>
          <a:ext cx="2400300" cy="1800225"/>
        </a:xfrm>
        <a:prstGeom prst="rect">
          <a:avLst/>
        </a:prstGeom>
      </xdr:spPr>
    </xdr:pic>
  </etc:cellImage>
  <etc:cellImage>
    <xdr:pic>
      <xdr:nvPicPr>
        <xdr:cNvPr id="32" name="ID_52ACD2ED8E2C4E41A84D708244B7F713" descr="23-2202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rot="16200000">
          <a:off x="3616960" y="29296360"/>
          <a:ext cx="1813560" cy="2418715"/>
        </a:xfrm>
        <a:prstGeom prst="rect">
          <a:avLst/>
        </a:prstGeom>
      </xdr:spPr>
    </xdr:pic>
  </etc:cellImage>
  <etc:cellImage>
    <xdr:pic>
      <xdr:nvPicPr>
        <xdr:cNvPr id="33" name="ID_CC303F41FC194C419294E1C17DEE8573" descr="24-22024 (1)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0" y="32232600"/>
          <a:ext cx="2400300" cy="1800225"/>
        </a:xfrm>
        <a:prstGeom prst="rect">
          <a:avLst/>
        </a:prstGeom>
      </xdr:spPr>
    </xdr:pic>
  </etc:cellImage>
  <etc:cellImage>
    <xdr:pic>
      <xdr:nvPicPr>
        <xdr:cNvPr id="35" name="ID_136CA0AD41A94F27BED6AA51B784C0E5" descr="26-22063 (3)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0" y="34918650"/>
          <a:ext cx="2400300" cy="1800225"/>
        </a:xfrm>
        <a:prstGeom prst="rect">
          <a:avLst/>
        </a:prstGeom>
      </xdr:spPr>
    </xdr:pic>
  </etc:cellImage>
  <etc:cellImage>
    <xdr:pic>
      <xdr:nvPicPr>
        <xdr:cNvPr id="39" name="ID_662580EE871C4E2C86BE162D8C52A365" descr="29-2200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 rot="16200000">
          <a:off x="530225" y="39832915"/>
          <a:ext cx="1814195" cy="2418715"/>
        </a:xfrm>
        <a:prstGeom prst="rect">
          <a:avLst/>
        </a:prstGeom>
      </xdr:spPr>
    </xdr:pic>
  </etc:cellImage>
  <etc:cellImage>
    <xdr:pic>
      <xdr:nvPicPr>
        <xdr:cNvPr id="43" name="ID_B5E9A8E6214A4BA39363B45F379EC749" descr="32-2200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 rot="16200000">
          <a:off x="374650" y="45224065"/>
          <a:ext cx="1792605" cy="2390775"/>
        </a:xfrm>
        <a:prstGeom prst="rect">
          <a:avLst/>
        </a:prstGeom>
      </xdr:spPr>
    </xdr:pic>
  </etc:cellImage>
  <etc:cellImage>
    <xdr:pic>
      <xdr:nvPicPr>
        <xdr:cNvPr id="45" name="ID_A917F32E4E8648A4BFC7FFFE04A27B4E" descr="34-2200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rot="16200000">
          <a:off x="446405" y="47935515"/>
          <a:ext cx="1779270" cy="2371725"/>
        </a:xfrm>
        <a:prstGeom prst="rect">
          <a:avLst/>
        </a:prstGeom>
      </xdr:spPr>
    </xdr:pic>
  </etc:cellImage>
  <etc:cellImage>
    <xdr:pic>
      <xdr:nvPicPr>
        <xdr:cNvPr id="50" name="ID_D04D2681969E4231BC24A9CEA0367869" descr="39-22030 (1)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038475" y="53549550"/>
          <a:ext cx="2400300" cy="1800225"/>
        </a:xfrm>
        <a:prstGeom prst="rect">
          <a:avLst/>
        </a:prstGeom>
      </xdr:spPr>
    </xdr:pic>
  </etc:cellImage>
  <etc:cellImage>
    <xdr:pic>
      <xdr:nvPicPr>
        <xdr:cNvPr id="51" name="ID_A0459F6CC92943A3B4CB29AFA278C008" descr="40-2202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0" y="56235600"/>
          <a:ext cx="2400300" cy="1800225"/>
        </a:xfrm>
        <a:prstGeom prst="rect">
          <a:avLst/>
        </a:prstGeom>
      </xdr:spPr>
    </xdr:pic>
  </etc:cellImage>
  <etc:cellImage>
    <xdr:pic>
      <xdr:nvPicPr>
        <xdr:cNvPr id="53" name="ID_D8E6ABF0CB9F4F28ACC3472863FFA01C" descr="42-2202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0" y="58921650"/>
          <a:ext cx="2400300" cy="1800225"/>
        </a:xfrm>
        <a:prstGeom prst="rect">
          <a:avLst/>
        </a:prstGeom>
      </xdr:spPr>
    </xdr:pic>
  </etc:cellImage>
  <etc:cellImage>
    <xdr:pic>
      <xdr:nvPicPr>
        <xdr:cNvPr id="56" name="ID_2B95DF45F1CC46649500B32E915CAB3F" descr="45-22048 (1)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038475" y="61607700"/>
          <a:ext cx="2400300" cy="1800225"/>
        </a:xfrm>
        <a:prstGeom prst="rect">
          <a:avLst/>
        </a:prstGeom>
      </xdr:spPr>
    </xdr:pic>
  </etc:cellImage>
  <etc:cellImage>
    <xdr:pic>
      <xdr:nvPicPr>
        <xdr:cNvPr id="57" name="ID_FB8CA5E2D3A84D2E87E6182CD39392F0" descr="46-22049 (1)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0" y="64293750"/>
          <a:ext cx="2400300" cy="1798955"/>
        </a:xfrm>
        <a:prstGeom prst="rect">
          <a:avLst/>
        </a:prstGeom>
      </xdr:spPr>
    </xdr:pic>
  </etc:cellImage>
  <etc:cellImage>
    <xdr:pic>
      <xdr:nvPicPr>
        <xdr:cNvPr id="58" name="ID_02B0F5983212409BBF15995899EBBB71" descr="47-22050 (1)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038475" y="64293750"/>
          <a:ext cx="2400300" cy="1800225"/>
        </a:xfrm>
        <a:prstGeom prst="rect">
          <a:avLst/>
        </a:prstGeom>
      </xdr:spPr>
    </xdr:pic>
  </etc:cellImage>
  <etc:cellImage>
    <xdr:pic>
      <xdr:nvPicPr>
        <xdr:cNvPr id="59" name="ID_F7EDDD21D44F48EE8C12E5175D31A068" descr="48-22051 (1)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0" y="66979800"/>
          <a:ext cx="2400300" cy="1800225"/>
        </a:xfrm>
        <a:prstGeom prst="rect">
          <a:avLst/>
        </a:prstGeom>
      </xdr:spPr>
    </xdr:pic>
  </etc:cellImage>
  <etc:cellImage>
    <xdr:pic>
      <xdr:nvPicPr>
        <xdr:cNvPr id="60" name="ID_DD6C59A864EC46DE909280E97B05E97B" descr="49-22052 (1)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038475" y="66979800"/>
          <a:ext cx="2400300" cy="1800225"/>
        </a:xfrm>
        <a:prstGeom prst="rect">
          <a:avLst/>
        </a:prstGeom>
      </xdr:spPr>
    </xdr:pic>
  </etc:cellImage>
  <etc:cellImage>
    <xdr:pic>
      <xdr:nvPicPr>
        <xdr:cNvPr id="61" name="ID_628CEF2738CA4E58BAD8A68B81ADD788" descr="50-22053 (1)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0" y="69665850"/>
          <a:ext cx="2400300" cy="1800225"/>
        </a:xfrm>
        <a:prstGeom prst="rect">
          <a:avLst/>
        </a:prstGeom>
      </xdr:spPr>
    </xdr:pic>
  </etc:cellImage>
  <etc:cellImage>
    <xdr:pic>
      <xdr:nvPicPr>
        <xdr:cNvPr id="62" name="ID_06D5DFCCFC644292B3A37440BEF29244" descr="51-22054 (1)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038475" y="69665850"/>
          <a:ext cx="2400300" cy="1800225"/>
        </a:xfrm>
        <a:prstGeom prst="rect">
          <a:avLst/>
        </a:prstGeom>
      </xdr:spPr>
    </xdr:pic>
  </etc:cellImage>
  <etc:cellImage>
    <xdr:pic>
      <xdr:nvPicPr>
        <xdr:cNvPr id="75" name="ID_3042C3642E91475ABD0368E02A0C9DCC" descr="60-2204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0" y="88468200"/>
          <a:ext cx="2400300" cy="1800860"/>
        </a:xfrm>
        <a:prstGeom prst="rect">
          <a:avLst/>
        </a:prstGeom>
      </xdr:spPr>
    </xdr:pic>
  </etc:cellImage>
  <etc:cellImage>
    <xdr:pic>
      <xdr:nvPicPr>
        <xdr:cNvPr id="76" name="ID_B4213F82E2314643B0977E873CBAAE9F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3038475" y="88468200"/>
          <a:ext cx="10125075" cy="641032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<sst xmlns="http://schemas.openxmlformats.org/spreadsheetml/2006/main" count="170" uniqueCount="42">
  <si>
    <t>诚拍网茅台酒、洋酒等酒类拍卖清单</t>
  </si>
  <si>
    <t>以下拍品经浙江省省权威的专业机构检测与评估：
共28件标的，总金额1625580元</t>
  </si>
  <si>
    <t>标的名称</t>
  </si>
  <si>
    <t>（22013）1983-1986年“五星牌”
内销贵州茅台</t>
  </si>
  <si>
    <t>（22064）2010年茅台陈年酒
（30），少酒</t>
  </si>
  <si>
    <t>标的规格</t>
  </si>
  <si>
    <t>1箱（共6瓶）</t>
  </si>
  <si>
    <t>2箱（1箱3瓶1箱6瓶，共9瓶）</t>
  </si>
  <si>
    <t>起拍价</t>
  </si>
  <si>
    <t>保证金</t>
  </si>
  <si>
    <t>（22067）2010年贵州茅台酒
（原箱）</t>
  </si>
  <si>
    <t>（22061）2011年贵州茅台酒</t>
  </si>
  <si>
    <t>1箱（共12瓶）</t>
  </si>
  <si>
    <t>（22022）2012年贵州茅台酒
（原箱）</t>
  </si>
  <si>
    <t>（22056）2012年贵州茅台酒
（铜牌纪念酒）（原箱）</t>
  </si>
  <si>
    <t>2箱（共24瓶）</t>
  </si>
  <si>
    <t>（22057）2012年贵州茅台酒 
（银牌纪念酒）（原箱）</t>
  </si>
  <si>
    <t>（22060）2012年贵州茅台酒</t>
  </si>
  <si>
    <t>（22021）2013年贵州茅台酒
（原箱1箱，非原箱1箱）</t>
  </si>
  <si>
    <t>（22059）2013年贵州茅台酒</t>
  </si>
  <si>
    <t>（22020）2014年贵州茅台酒
（原箱）</t>
  </si>
  <si>
    <t>（22024）2014年贵州茅台酒</t>
  </si>
  <si>
    <t>（22063）2015年贵州茅台酒</t>
  </si>
  <si>
    <t>（22002）2017年贵州茅台酒
（原箱）</t>
  </si>
  <si>
    <t>（22003）2018年贵州茅台酒
（原箱）</t>
  </si>
  <si>
    <t>5箱（共30瓶）</t>
  </si>
  <si>
    <t>（22001）2019年贵州茅台酒
（原箱）</t>
  </si>
  <si>
    <t>（22030）2020年贵州茅台酒</t>
  </si>
  <si>
    <t>（22026）2021年贵州茅台酒-
金昭玉粹（黄）</t>
  </si>
  <si>
    <t>（22029）2021年贵州茅台酒-
赤龙幻彩(红)</t>
  </si>
  <si>
    <t>2箱（共12瓶）</t>
  </si>
  <si>
    <t>（22048）（庚子鼠年）
茅台纪念酒（原箱）</t>
  </si>
  <si>
    <t>（22049）（辛丑牛年）
茅台纪念酒（原箱）</t>
  </si>
  <si>
    <t>（22050）（乙亥猪年）
茅台纪念酒（原箱）</t>
  </si>
  <si>
    <t>（22051）（戊戌狗年）
茅台纪念酒（原箱）</t>
  </si>
  <si>
    <t>（22052）（丁酉鸡年）
茅台纪念酒（原箱）</t>
  </si>
  <si>
    <t>（22053）（丙申猴年）
茅台纪念酒（原箱）</t>
  </si>
  <si>
    <t>（22054）（甲午马年）
茅台纪念酒（原箱）</t>
  </si>
  <si>
    <t>（22043）2005年20斤顶级私藏，
台州酒厂私人定制白酒</t>
  </si>
  <si>
    <t>25坛</t>
  </si>
  <si>
    <t>（22044）十斤冬酿黄酒</t>
  </si>
  <si>
    <t>45坛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</si>
</sst>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5" formatCode="&quot;￥&quot;#,##0;&quot;￥&quot;\-#,##0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b/>
      <sz val="18"/>
      <color theme="1"/>
      <name val="微软雅黑"/>
      <charset val="134"/>
    </font>
    <font>
      <b/>
      <sz val="14"/>
      <color theme="1"/>
      <name val="微软雅黑"/>
      <charset val="134"/>
    </font>
    <font>
      <sz val="11"/>
      <color theme="1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2" borderId="5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6" applyNumberFormat="0" applyFill="0" applyAlignment="0" applyProtection="0">
      <alignment vertical="center"/>
    </xf>
    <xf numFmtId="0" fontId="10" fillId="0" borderId="6" applyNumberFormat="0" applyFill="0" applyAlignment="0" applyProtection="0">
      <alignment vertical="center"/>
    </xf>
    <xf numFmtId="0" fontId="11" fillId="0" borderId="7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3" borderId="8" applyNumberFormat="0" applyAlignment="0" applyProtection="0">
      <alignment vertical="center"/>
    </xf>
    <xf numFmtId="0" fontId="13" fillId="4" borderId="9" applyNumberFormat="0" applyAlignment="0" applyProtection="0">
      <alignment vertical="center"/>
    </xf>
    <xf numFmtId="0" fontId="14" fillId="4" borderId="8" applyNumberFormat="0" applyAlignment="0" applyProtection="0">
      <alignment vertical="center"/>
    </xf>
    <xf numFmtId="0" fontId="15" fillId="5" borderId="10" applyNumberFormat="0" applyAlignment="0" applyProtection="0">
      <alignment vertical="center"/>
    </xf>
    <xf numFmtId="0" fontId="16" fillId="0" borderId="11" applyNumberFormat="0" applyFill="0" applyAlignment="0" applyProtection="0">
      <alignment vertical="center"/>
    </xf>
    <xf numFmtId="0" fontId="17" fillId="0" borderId="12" applyNumberFormat="0" applyFill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</cellStyleXfs>
  <cellXfs count="16">
    <xf numFmtId="0" fontId="0" fillId="0" borderId="0" xfId="0">
      <alignment vertical="center"/>
    </xf>
    <xf numFmtId="0" fontId="1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5" fontId="3" fillId="0" borderId="1" xfId="0" applyNumberFormat="1" applyFont="1" applyBorder="1" applyAlignment="1">
      <alignment horizontal="center" vertical="center"/>
    </xf>
    <xf numFmtId="0" fontId="3" fillId="0" borderId="1" xfId="0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5" fontId="3" fillId="0" borderId="2" xfId="0" applyNumberFormat="1" applyFont="1" applyBorder="1" applyAlignment="1">
      <alignment horizontal="center" vertical="center"/>
    </xf>
    <xf numFmtId="5" fontId="3" fillId="0" borderId="3" xfId="0" applyNumberFormat="1" applyFont="1" applyBorder="1" applyAlignment="1">
      <alignment horizontal="center" vertical="center"/>
    </xf>
    <xf numFmtId="5" fontId="3" fillId="0" borderId="4" xfId="0" applyNumberFormat="1" applyFont="1" applyBorder="1" applyAlignment="1">
      <alignment horizontal="center" vertical="center"/>
    </xf>
    <xf numFmtId="0" fontId="3" fillId="0" borderId="0" xfId="0" applyFont="1" applyBorder="1" applyAlignment="1">
      <alignment horizontal="center" vertical="center"/>
    </xf>
    <xf numFmtId="5" fontId="3" fillId="0" borderId="0" xfId="0" applyNumberFormat="1" applyFont="1" applyBorder="1" applyAlignment="1">
      <alignment horizontal="center" vertical="center"/>
    </xf>
    <xf numFmtId="0" fontId="0" fillId="0" borderId="0" xfId="0" applyBorder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png"/><Relationship Id="rId6" Type="http://schemas.openxmlformats.org/officeDocument/2006/relationships/image" Target="media/image6.jpeg"/><Relationship Id="rId5" Type="http://schemas.openxmlformats.org/officeDocument/2006/relationships/image" Target="media/image5.png"/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jpeg"/><Relationship Id="rId2" Type="http://schemas.openxmlformats.org/officeDocument/2006/relationships/image" Target="media/image2.pn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pn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pn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D78"/>
  <sheetViews>
    <sheetView tabSelected="1" topLeftCell="A37" workbookViewId="0">
      <selection activeCell="H28" sqref="H28"/>
    </sheetView>
  </sheetViews>
  <sheetFormatPr defaultColWidth="9" defaultRowHeight="13.5" outlineLevelCol="3"/>
  <cols>
    <col min="1" max="1" width="8.65" customWidth="1"/>
    <col min="2" max="2" width="32.7833333333333" customWidth="1"/>
    <col min="3" max="3" width="10.1333333333333" customWidth="1"/>
    <col min="4" max="4" width="35.2833333333333" customWidth="1"/>
  </cols>
  <sheetData>
    <row r="1" ht="32" customHeight="1" spans="1:4">
      <c r="A1" s="1" t="s">
        <v>0</v>
      </c>
      <c r="B1" s="1"/>
      <c r="C1" s="1"/>
      <c r="D1" s="1"/>
    </row>
    <row r="2" ht="45" customHeight="1" spans="1:4">
      <c r="A2" s="2" t="s">
        <v>1</v>
      </c>
      <c r="B2" s="2"/>
      <c r="C2" s="2"/>
      <c r="D2" s="2"/>
    </row>
    <row r="3" ht="144" customHeight="1" spans="1:4">
      <c r="A3" s="3">
        <v>1</v>
      </c>
      <c r="B3" s="3" t="str">
        <f>_xlfn.DISPIMG("ID_E18F7889840340A8B3A4E8F9EBC9E909",1)</f>
        <v>=DISPIMG("ID_E18F7889840340A8B3A4E8F9EBC9E909",1)</v>
      </c>
      <c r="C3" s="3">
        <v>2</v>
      </c>
      <c r="D3" s="3" t="str">
        <f>_xlfn.DISPIMG("ID_1CC119BD257643AA8B9790ED9644EFDA",1)</f>
        <v>=DISPIMG("ID_1CC119BD257643AA8B9790ED9644EFDA",1)</v>
      </c>
    </row>
    <row r="4" ht="33" spans="1:4">
      <c r="A4" s="3" t="s">
        <v>2</v>
      </c>
      <c r="B4" s="4" t="s">
        <v>3</v>
      </c>
      <c r="C4" s="3" t="s">
        <v>2</v>
      </c>
      <c r="D4" s="4" t="s">
        <v>4</v>
      </c>
    </row>
    <row r="5" ht="16.5" spans="1:4">
      <c r="A5" s="3" t="s">
        <v>5</v>
      </c>
      <c r="B5" s="4" t="s">
        <v>6</v>
      </c>
      <c r="C5" s="3" t="s">
        <v>5</v>
      </c>
      <c r="D5" s="4" t="s">
        <v>7</v>
      </c>
    </row>
    <row r="6" ht="16.5" spans="1:4">
      <c r="A6" s="3" t="s">
        <v>8</v>
      </c>
      <c r="B6" s="5">
        <v>210000</v>
      </c>
      <c r="C6" s="5" t="s">
        <v>8</v>
      </c>
      <c r="D6" s="5">
        <v>58500</v>
      </c>
    </row>
    <row r="7" ht="16.5" spans="1:4">
      <c r="A7" s="3" t="s">
        <v>9</v>
      </c>
      <c r="B7" s="5">
        <v>20000</v>
      </c>
      <c r="C7" s="5" t="s">
        <v>9</v>
      </c>
      <c r="D7" s="5">
        <v>5000</v>
      </c>
    </row>
    <row r="8" ht="144" spans="1:4">
      <c r="A8" s="3">
        <v>3</v>
      </c>
      <c r="B8" s="3" t="str">
        <f>_xlfn.DISPIMG("ID_D8C17DC9FA594551A2C0F3AB8224B9CD",1)</f>
        <v>=DISPIMG("ID_D8C17DC9FA594551A2C0F3AB8224B9CD",1)</v>
      </c>
      <c r="C8" s="3">
        <v>4</v>
      </c>
      <c r="D8" s="3" t="str">
        <f>_xlfn.DISPIMG("ID_BE0FBED383B544D08B86369C6E871CD9",1)</f>
        <v>=DISPIMG("ID_BE0FBED383B544D08B86369C6E871CD9",1)</v>
      </c>
    </row>
    <row r="9" ht="33" spans="1:4">
      <c r="A9" s="3" t="s">
        <v>2</v>
      </c>
      <c r="B9" s="4" t="s">
        <v>10</v>
      </c>
      <c r="C9" s="3" t="s">
        <v>2</v>
      </c>
      <c r="D9" s="4" t="s">
        <v>11</v>
      </c>
    </row>
    <row r="10" ht="16.5" spans="1:4">
      <c r="A10" s="3" t="s">
        <v>5</v>
      </c>
      <c r="B10" s="4" t="s">
        <v>12</v>
      </c>
      <c r="C10" s="3" t="s">
        <v>5</v>
      </c>
      <c r="D10" s="4" t="s">
        <v>12</v>
      </c>
    </row>
    <row r="11" ht="16.5" spans="1:4">
      <c r="A11" s="3" t="s">
        <v>8</v>
      </c>
      <c r="B11" s="5">
        <v>40800</v>
      </c>
      <c r="C11" s="5" t="s">
        <v>8</v>
      </c>
      <c r="D11" s="5">
        <v>45600</v>
      </c>
    </row>
    <row r="12" ht="16.5" spans="1:4">
      <c r="A12" s="3" t="s">
        <v>9</v>
      </c>
      <c r="B12" s="5">
        <v>5000</v>
      </c>
      <c r="C12" s="5" t="s">
        <v>9</v>
      </c>
      <c r="D12" s="5">
        <v>5000</v>
      </c>
    </row>
    <row r="13" ht="144" spans="1:4">
      <c r="A13" s="3">
        <v>5</v>
      </c>
      <c r="B13" s="3" t="str">
        <f>_xlfn.DISPIMG("ID_9AFDC87323E94720AA23073120CBAB50",1)</f>
        <v>=DISPIMG("ID_9AFDC87323E94720AA23073120CBAB50",1)</v>
      </c>
      <c r="C13" s="3">
        <v>6</v>
      </c>
      <c r="D13" s="3" t="str">
        <f>_xlfn.DISPIMG("ID_C2BBC75B53274C61B280925F21FD7445",1)</f>
        <v>=DISPIMG("ID_C2BBC75B53274C61B280925F21FD7445",1)</v>
      </c>
    </row>
    <row r="14" ht="33" spans="1:4">
      <c r="A14" s="3" t="s">
        <v>2</v>
      </c>
      <c r="B14" s="4" t="s">
        <v>13</v>
      </c>
      <c r="C14" s="3" t="s">
        <v>2</v>
      </c>
      <c r="D14" s="4" t="s">
        <v>14</v>
      </c>
    </row>
    <row r="15" ht="16.5" spans="1:4">
      <c r="A15" s="3" t="s">
        <v>5</v>
      </c>
      <c r="B15" s="4" t="s">
        <v>15</v>
      </c>
      <c r="C15" s="3" t="s">
        <v>5</v>
      </c>
      <c r="D15" s="4" t="s">
        <v>6</v>
      </c>
    </row>
    <row r="16" ht="16.5" spans="1:4">
      <c r="A16" s="3" t="s">
        <v>8</v>
      </c>
      <c r="B16" s="5">
        <v>88800</v>
      </c>
      <c r="C16" s="5" t="s">
        <v>8</v>
      </c>
      <c r="D16" s="5">
        <v>36000</v>
      </c>
    </row>
    <row r="17" ht="16.5" spans="1:4">
      <c r="A17" s="3" t="s">
        <v>9</v>
      </c>
      <c r="B17" s="5">
        <v>8000</v>
      </c>
      <c r="C17" s="5" t="s">
        <v>9</v>
      </c>
      <c r="D17" s="5">
        <v>3000</v>
      </c>
    </row>
    <row r="18" ht="144" spans="1:4">
      <c r="A18" s="3">
        <v>7</v>
      </c>
      <c r="B18" s="3" t="str">
        <f>_xlfn.DISPIMG("ID_554C83EA2D21449DB616CC895FCD00B5",1)</f>
        <v>=DISPIMG("ID_554C83EA2D21449DB616CC895FCD00B5",1)</v>
      </c>
      <c r="C18" s="3">
        <v>8</v>
      </c>
      <c r="D18" s="6" t="str">
        <f>_xlfn.DISPIMG("ID_FA3D5D927F05473A88819F7C8126017E",1)</f>
        <v>=DISPIMG("ID_FA3D5D927F05473A88819F7C8126017E",1)</v>
      </c>
    </row>
    <row r="19" ht="33" spans="1:4">
      <c r="A19" s="3" t="s">
        <v>2</v>
      </c>
      <c r="B19" s="4" t="s">
        <v>16</v>
      </c>
      <c r="C19" s="3" t="s">
        <v>2</v>
      </c>
      <c r="D19" s="3" t="s">
        <v>17</v>
      </c>
    </row>
    <row r="20" ht="16.5" spans="1:4">
      <c r="A20" s="3" t="s">
        <v>5</v>
      </c>
      <c r="B20" s="4" t="s">
        <v>6</v>
      </c>
      <c r="C20" s="3" t="s">
        <v>5</v>
      </c>
      <c r="D20" s="4" t="s">
        <v>12</v>
      </c>
    </row>
    <row r="21" ht="16.5" spans="1:4">
      <c r="A21" s="3" t="s">
        <v>8</v>
      </c>
      <c r="B21" s="5">
        <v>72000</v>
      </c>
      <c r="C21" s="5" t="s">
        <v>8</v>
      </c>
      <c r="D21" s="5">
        <v>44400</v>
      </c>
    </row>
    <row r="22" ht="16.5" spans="1:4">
      <c r="A22" s="3" t="s">
        <v>9</v>
      </c>
      <c r="B22" s="5">
        <v>8000</v>
      </c>
      <c r="C22" s="5" t="s">
        <v>9</v>
      </c>
      <c r="D22" s="5">
        <v>3000</v>
      </c>
    </row>
    <row r="23" ht="144" spans="1:4">
      <c r="A23" s="3">
        <v>9</v>
      </c>
      <c r="B23" s="6" t="str">
        <f>_xlfn.DISPIMG("ID_27E32D0F0FFC483CB14EC08461987DB4",1)</f>
        <v>=DISPIMG("ID_27E32D0F0FFC483CB14EC08461987DB4",1)</v>
      </c>
      <c r="C23" s="3">
        <v>9</v>
      </c>
      <c r="D23" s="3" t="str">
        <f>_xlfn.DISPIMG("ID_3D683B2A09C14C6C9BB4216AF857D59B",1)</f>
        <v>=DISPIMG("ID_3D683B2A09C14C6C9BB4216AF857D59B",1)</v>
      </c>
    </row>
    <row r="24" ht="36" customHeight="1" spans="1:4">
      <c r="A24" s="3" t="s">
        <v>2</v>
      </c>
      <c r="B24" s="7" t="s">
        <v>18</v>
      </c>
      <c r="C24" s="8"/>
      <c r="D24" s="9"/>
    </row>
    <row r="25" ht="16.5" spans="1:4">
      <c r="A25" s="3" t="s">
        <v>5</v>
      </c>
      <c r="B25" s="7" t="s">
        <v>15</v>
      </c>
      <c r="C25" s="8"/>
      <c r="D25" s="9"/>
    </row>
    <row r="26" ht="16.5" spans="1:4">
      <c r="A26" s="3" t="s">
        <v>8</v>
      </c>
      <c r="B26" s="10">
        <v>85200</v>
      </c>
      <c r="C26" s="11"/>
      <c r="D26" s="12"/>
    </row>
    <row r="27" ht="16.5" spans="1:4">
      <c r="A27" s="3" t="s">
        <v>9</v>
      </c>
      <c r="B27" s="10">
        <v>5000</v>
      </c>
      <c r="C27" s="11"/>
      <c r="D27" s="12"/>
    </row>
    <row r="28" ht="145.05" spans="1:4">
      <c r="A28" s="3">
        <v>10</v>
      </c>
      <c r="B28" s="3" t="str">
        <f>_xlfn.DISPIMG("ID_3C7E75A18CD040348004AFA097DCA65E",1)</f>
        <v>=DISPIMG("ID_3C7E75A18CD040348004AFA097DCA65E",1)</v>
      </c>
      <c r="C28" s="3">
        <v>11</v>
      </c>
      <c r="D28" s="3" t="str">
        <f>_xlfn.DISPIMG("ID_52ACD2ED8E2C4E41A84D708244B7F713",1)</f>
        <v>=DISPIMG("ID_52ACD2ED8E2C4E41A84D708244B7F713",1)</v>
      </c>
    </row>
    <row r="29" ht="33" spans="1:4">
      <c r="A29" s="3" t="s">
        <v>2</v>
      </c>
      <c r="B29" s="3" t="s">
        <v>19</v>
      </c>
      <c r="C29" s="3" t="s">
        <v>2</v>
      </c>
      <c r="D29" s="4" t="s">
        <v>20</v>
      </c>
    </row>
    <row r="30" ht="16.5" spans="1:4">
      <c r="A30" s="3" t="s">
        <v>5</v>
      </c>
      <c r="B30" s="4" t="s">
        <v>12</v>
      </c>
      <c r="C30" s="3" t="s">
        <v>5</v>
      </c>
      <c r="D30" s="4" t="s">
        <v>15</v>
      </c>
    </row>
    <row r="31" ht="16.5" spans="1:4">
      <c r="A31" s="3" t="s">
        <v>8</v>
      </c>
      <c r="B31" s="5">
        <v>42600</v>
      </c>
      <c r="C31" s="5" t="s">
        <v>8</v>
      </c>
      <c r="D31" s="5">
        <v>84000</v>
      </c>
    </row>
    <row r="32" ht="16.5" spans="1:4">
      <c r="A32" s="3" t="s">
        <v>9</v>
      </c>
      <c r="B32" s="5">
        <v>3000</v>
      </c>
      <c r="C32" s="5" t="s">
        <v>9</v>
      </c>
      <c r="D32" s="5">
        <v>8000</v>
      </c>
    </row>
    <row r="33" ht="144" spans="1:4">
      <c r="A33" s="3">
        <v>12</v>
      </c>
      <c r="B33" s="3" t="str">
        <f>_xlfn.DISPIMG("ID_CC303F41FC194C419294E1C17DEE8573",1)</f>
        <v>=DISPIMG("ID_CC303F41FC194C419294E1C17DEE8573",1)</v>
      </c>
      <c r="C33" s="3">
        <v>13</v>
      </c>
      <c r="D33" s="3" t="str">
        <f>_xlfn.DISPIMG("ID_136CA0AD41A94F27BED6AA51B784C0E5",1)</f>
        <v>=DISPIMG("ID_136CA0AD41A94F27BED6AA51B784C0E5",1)</v>
      </c>
    </row>
    <row r="34" ht="16.5" spans="1:4">
      <c r="A34" s="3" t="s">
        <v>2</v>
      </c>
      <c r="B34" s="3" t="s">
        <v>21</v>
      </c>
      <c r="C34" s="3" t="s">
        <v>2</v>
      </c>
      <c r="D34" s="3" t="s">
        <v>22</v>
      </c>
    </row>
    <row r="35" ht="16.5" spans="1:4">
      <c r="A35" s="3" t="s">
        <v>5</v>
      </c>
      <c r="B35" s="4" t="s">
        <v>12</v>
      </c>
      <c r="C35" s="3" t="s">
        <v>5</v>
      </c>
      <c r="D35" s="4" t="s">
        <v>12</v>
      </c>
    </row>
    <row r="36" ht="16.5" spans="1:4">
      <c r="A36" s="3" t="s">
        <v>8</v>
      </c>
      <c r="B36" s="5">
        <v>39600</v>
      </c>
      <c r="C36" s="5" t="s">
        <v>8</v>
      </c>
      <c r="D36" s="5">
        <v>40200</v>
      </c>
    </row>
    <row r="37" ht="16.5" spans="1:4">
      <c r="A37" s="3" t="s">
        <v>9</v>
      </c>
      <c r="B37" s="5">
        <v>3000</v>
      </c>
      <c r="C37" s="5" t="s">
        <v>9</v>
      </c>
      <c r="D37" s="5">
        <v>3000</v>
      </c>
    </row>
    <row r="38" ht="145.1" spans="1:4">
      <c r="A38" s="3">
        <v>14</v>
      </c>
      <c r="B38" s="3" t="str">
        <f>_xlfn.DISPIMG("ID_662580EE871C4E2C86BE162D8C52A365",1)</f>
        <v>=DISPIMG("ID_662580EE871C4E2C86BE162D8C52A365",1)</v>
      </c>
      <c r="C38" s="3">
        <v>15</v>
      </c>
      <c r="D38" s="3" t="str">
        <f>_xlfn.DISPIMG("ID_B5E9A8E6214A4BA39363B45F379EC749",1)</f>
        <v>=DISPIMG("ID_B5E9A8E6214A4BA39363B45F379EC749",1)</v>
      </c>
    </row>
    <row r="39" ht="33" spans="1:4">
      <c r="A39" s="3" t="s">
        <v>2</v>
      </c>
      <c r="B39" s="4" t="s">
        <v>23</v>
      </c>
      <c r="C39" s="3" t="s">
        <v>2</v>
      </c>
      <c r="D39" s="4" t="s">
        <v>24</v>
      </c>
    </row>
    <row r="40" ht="16.5" spans="1:4">
      <c r="A40" s="3" t="s">
        <v>5</v>
      </c>
      <c r="B40" s="3" t="s">
        <v>25</v>
      </c>
      <c r="C40" s="3" t="s">
        <v>5</v>
      </c>
      <c r="D40" s="3" t="s">
        <v>25</v>
      </c>
    </row>
    <row r="41" ht="16.5" spans="1:4">
      <c r="A41" s="3" t="s">
        <v>8</v>
      </c>
      <c r="B41" s="5">
        <v>100500</v>
      </c>
      <c r="C41" s="5" t="s">
        <v>8</v>
      </c>
      <c r="D41" s="5">
        <v>97500</v>
      </c>
    </row>
    <row r="42" ht="16.5" spans="1:4">
      <c r="A42" s="3" t="s">
        <v>9</v>
      </c>
      <c r="B42" s="5">
        <v>10000</v>
      </c>
      <c r="C42" s="5" t="s">
        <v>9</v>
      </c>
      <c r="D42" s="5">
        <v>10000</v>
      </c>
    </row>
    <row r="43" ht="144" spans="1:4">
      <c r="A43" s="3">
        <v>16</v>
      </c>
      <c r="B43" s="3" t="str">
        <f>_xlfn.DISPIMG("ID_A917F32E4E8648A4BFC7FFFE04A27B4E",1)</f>
        <v>=DISPIMG("ID_A917F32E4E8648A4BFC7FFFE04A27B4E",1)</v>
      </c>
      <c r="C43" s="3">
        <v>17</v>
      </c>
      <c r="D43" s="3" t="str">
        <f>_xlfn.DISPIMG("ID_D04D2681969E4231BC24A9CEA0367869",1)</f>
        <v>=DISPIMG("ID_D04D2681969E4231BC24A9CEA0367869",1)</v>
      </c>
    </row>
    <row r="44" ht="33" spans="1:4">
      <c r="A44" s="3" t="s">
        <v>2</v>
      </c>
      <c r="B44" s="4" t="s">
        <v>26</v>
      </c>
      <c r="C44" s="3" t="s">
        <v>2</v>
      </c>
      <c r="D44" s="3" t="s">
        <v>27</v>
      </c>
    </row>
    <row r="45" ht="16.5" spans="1:4">
      <c r="A45" s="3" t="s">
        <v>5</v>
      </c>
      <c r="B45" s="3" t="s">
        <v>25</v>
      </c>
      <c r="C45" s="3" t="s">
        <v>5</v>
      </c>
      <c r="D45" s="4" t="s">
        <v>12</v>
      </c>
    </row>
    <row r="46" ht="16.5" spans="1:4">
      <c r="A46" s="3" t="s">
        <v>8</v>
      </c>
      <c r="B46" s="5">
        <v>94500</v>
      </c>
      <c r="C46" s="5" t="s">
        <v>8</v>
      </c>
      <c r="D46" s="5">
        <v>34200</v>
      </c>
    </row>
    <row r="47" ht="16.5" spans="1:4">
      <c r="A47" s="3" t="s">
        <v>9</v>
      </c>
      <c r="B47" s="5">
        <v>10000</v>
      </c>
      <c r="C47" s="5" t="s">
        <v>9</v>
      </c>
      <c r="D47" s="5">
        <v>3000</v>
      </c>
    </row>
    <row r="48" ht="144" spans="1:4">
      <c r="A48" s="3">
        <v>18</v>
      </c>
      <c r="B48" s="3" t="str">
        <f>_xlfn.DISPIMG("ID_A0459F6CC92943A3B4CB29AFA278C008",1)</f>
        <v>=DISPIMG("ID_A0459F6CC92943A3B4CB29AFA278C008",1)</v>
      </c>
      <c r="C48" s="3">
        <v>19</v>
      </c>
      <c r="D48" s="3" t="str">
        <f>_xlfn.DISPIMG("ID_D8E6ABF0CB9F4F28ACC3472863FFA01C",1)</f>
        <v>=DISPIMG("ID_D8E6ABF0CB9F4F28ACC3472863FFA01C",1)</v>
      </c>
    </row>
    <row r="49" ht="33" spans="1:4">
      <c r="A49" s="3" t="s">
        <v>2</v>
      </c>
      <c r="B49" s="4" t="s">
        <v>28</v>
      </c>
      <c r="C49" s="3" t="s">
        <v>2</v>
      </c>
      <c r="D49" s="4" t="s">
        <v>29</v>
      </c>
    </row>
    <row r="50" ht="16.5" spans="1:4">
      <c r="A50" s="3" t="s">
        <v>5</v>
      </c>
      <c r="B50" s="3" t="s">
        <v>30</v>
      </c>
      <c r="C50" s="3" t="s">
        <v>5</v>
      </c>
      <c r="D50" s="3" t="s">
        <v>30</v>
      </c>
    </row>
    <row r="51" ht="16.5" spans="1:4">
      <c r="A51" s="3" t="s">
        <v>8</v>
      </c>
      <c r="B51" s="5">
        <v>42000</v>
      </c>
      <c r="C51" s="5" t="s">
        <v>8</v>
      </c>
      <c r="D51" s="5">
        <v>42000</v>
      </c>
    </row>
    <row r="52" ht="16.5" spans="1:4">
      <c r="A52" s="3" t="s">
        <v>9</v>
      </c>
      <c r="B52" s="5">
        <v>3000</v>
      </c>
      <c r="C52" s="5" t="s">
        <v>9</v>
      </c>
      <c r="D52" s="5">
        <v>3000</v>
      </c>
    </row>
    <row r="53" ht="144" spans="1:4">
      <c r="A53" s="3">
        <v>20</v>
      </c>
      <c r="B53" s="3" t="str">
        <f>_xlfn.DISPIMG("ID_2B95DF45F1CC46649500B32E915CAB3F",1)</f>
        <v>=DISPIMG("ID_2B95DF45F1CC46649500B32E915CAB3F",1)</v>
      </c>
      <c r="C53" s="3">
        <v>21</v>
      </c>
      <c r="D53" s="3" t="str">
        <f>_xlfn.DISPIMG("ID_FB8CA5E2D3A84D2E87E6182CD39392F0",1)</f>
        <v>=DISPIMG("ID_FB8CA5E2D3A84D2E87E6182CD39392F0",1)</v>
      </c>
    </row>
    <row r="54" ht="33" spans="1:4">
      <c r="A54" s="3" t="s">
        <v>2</v>
      </c>
      <c r="B54" s="4" t="s">
        <v>31</v>
      </c>
      <c r="C54" s="3" t="s">
        <v>2</v>
      </c>
      <c r="D54" s="4" t="s">
        <v>32</v>
      </c>
    </row>
    <row r="55" ht="16.5" spans="1:4">
      <c r="A55" s="3" t="s">
        <v>5</v>
      </c>
      <c r="B55" s="3" t="s">
        <v>6</v>
      </c>
      <c r="C55" s="3" t="s">
        <v>5</v>
      </c>
      <c r="D55" s="3" t="s">
        <v>6</v>
      </c>
    </row>
    <row r="56" ht="16.5" spans="1:4">
      <c r="A56" s="3" t="s">
        <v>8</v>
      </c>
      <c r="B56" s="5">
        <v>22800</v>
      </c>
      <c r="C56" s="5" t="s">
        <v>8</v>
      </c>
      <c r="D56" s="5">
        <v>21300</v>
      </c>
    </row>
    <row r="57" ht="16.5" spans="1:4">
      <c r="A57" s="3" t="s">
        <v>9</v>
      </c>
      <c r="B57" s="5">
        <v>1500</v>
      </c>
      <c r="C57" s="5" t="s">
        <v>9</v>
      </c>
      <c r="D57" s="5">
        <v>1500</v>
      </c>
    </row>
    <row r="58" ht="144" spans="1:4">
      <c r="A58" s="3">
        <v>22</v>
      </c>
      <c r="B58" s="3" t="str">
        <f>_xlfn.DISPIMG("ID_02B0F5983212409BBF15995899EBBB71",1)</f>
        <v>=DISPIMG("ID_02B0F5983212409BBF15995899EBBB71",1)</v>
      </c>
      <c r="C58" s="3">
        <v>23</v>
      </c>
      <c r="D58" s="3" t="str">
        <f>_xlfn.DISPIMG("ID_F7EDDD21D44F48EE8C12E5175D31A068",1)</f>
        <v>=DISPIMG("ID_F7EDDD21D44F48EE8C12E5175D31A068",1)</v>
      </c>
    </row>
    <row r="59" ht="33" spans="1:4">
      <c r="A59" s="3" t="s">
        <v>2</v>
      </c>
      <c r="B59" s="4" t="s">
        <v>33</v>
      </c>
      <c r="C59" s="3" t="s">
        <v>2</v>
      </c>
      <c r="D59" s="4" t="s">
        <v>34</v>
      </c>
    </row>
    <row r="60" ht="16.5" spans="1:4">
      <c r="A60" s="3" t="s">
        <v>5</v>
      </c>
      <c r="B60" s="3" t="s">
        <v>6</v>
      </c>
      <c r="C60" s="3" t="s">
        <v>5</v>
      </c>
      <c r="D60" s="3" t="s">
        <v>6</v>
      </c>
    </row>
    <row r="61" ht="16.5" spans="1:4">
      <c r="A61" s="3" t="s">
        <v>8</v>
      </c>
      <c r="B61" s="5">
        <v>22800</v>
      </c>
      <c r="C61" s="5" t="s">
        <v>8</v>
      </c>
      <c r="D61" s="5">
        <v>22200</v>
      </c>
    </row>
    <row r="62" ht="16.5" spans="1:4">
      <c r="A62" s="3" t="s">
        <v>9</v>
      </c>
      <c r="B62" s="5">
        <v>1500</v>
      </c>
      <c r="C62" s="5" t="s">
        <v>9</v>
      </c>
      <c r="D62" s="5">
        <v>1500</v>
      </c>
    </row>
    <row r="63" ht="144" spans="1:4">
      <c r="A63" s="3">
        <v>24</v>
      </c>
      <c r="B63" s="3" t="str">
        <f>_xlfn.DISPIMG("ID_DD6C59A864EC46DE909280E97B05E97B",1)</f>
        <v>=DISPIMG("ID_DD6C59A864EC46DE909280E97B05E97B",1)</v>
      </c>
      <c r="C63" s="3">
        <v>25</v>
      </c>
      <c r="D63" s="3" t="str">
        <f>_xlfn.DISPIMG("ID_628CEF2738CA4E58BAD8A68B81ADD788",1)</f>
        <v>=DISPIMG("ID_628CEF2738CA4E58BAD8A68B81ADD788",1)</v>
      </c>
    </row>
    <row r="64" ht="33" spans="1:4">
      <c r="A64" s="3" t="s">
        <v>2</v>
      </c>
      <c r="B64" s="4" t="s">
        <v>35</v>
      </c>
      <c r="C64" s="3" t="s">
        <v>2</v>
      </c>
      <c r="D64" s="4" t="s">
        <v>36</v>
      </c>
    </row>
    <row r="65" ht="16.5" spans="1:4">
      <c r="A65" s="3" t="s">
        <v>5</v>
      </c>
      <c r="B65" s="3" t="s">
        <v>6</v>
      </c>
      <c r="C65" s="3" t="s">
        <v>5</v>
      </c>
      <c r="D65" s="3" t="s">
        <v>6</v>
      </c>
    </row>
    <row r="66" ht="16.5" spans="1:4">
      <c r="A66" s="3" t="s">
        <v>8</v>
      </c>
      <c r="B66" s="5">
        <v>22080</v>
      </c>
      <c r="C66" s="5" t="s">
        <v>8</v>
      </c>
      <c r="D66" s="5">
        <v>36000</v>
      </c>
    </row>
    <row r="67" ht="16.5" spans="1:4">
      <c r="A67" s="3" t="s">
        <v>9</v>
      </c>
      <c r="B67" s="5">
        <v>1500</v>
      </c>
      <c r="C67" s="5" t="s">
        <v>9</v>
      </c>
      <c r="D67" s="5">
        <v>1500</v>
      </c>
    </row>
    <row r="68" ht="144.05" spans="1:4">
      <c r="A68" s="3">
        <v>26</v>
      </c>
      <c r="B68" s="3" t="str">
        <f>_xlfn.DISPIMG("ID_06D5DFCCFC644292B3A37440BEF29244",1)</f>
        <v>=DISPIMG("ID_06D5DFCCFC644292B3A37440BEF29244",1)</v>
      </c>
      <c r="C68" s="3">
        <v>27</v>
      </c>
      <c r="D68" s="3" t="str">
        <f>_xlfn.DISPIMG("ID_3042C3642E91475ABD0368E02A0C9DCC",1)</f>
        <v>=DISPIMG("ID_3042C3642E91475ABD0368E02A0C9DCC",1)</v>
      </c>
    </row>
    <row r="69" ht="33" spans="1:4">
      <c r="A69" s="3" t="s">
        <v>2</v>
      </c>
      <c r="B69" s="4" t="s">
        <v>37</v>
      </c>
      <c r="C69" s="3" t="s">
        <v>2</v>
      </c>
      <c r="D69" s="4" t="s">
        <v>38</v>
      </c>
    </row>
    <row r="70" ht="16.5" spans="1:4">
      <c r="A70" s="3" t="s">
        <v>5</v>
      </c>
      <c r="B70" s="3" t="s">
        <v>6</v>
      </c>
      <c r="C70" s="3" t="s">
        <v>5</v>
      </c>
      <c r="D70" s="3" t="s">
        <v>39</v>
      </c>
    </row>
    <row r="71" ht="16.5" spans="1:4">
      <c r="A71" s="3" t="s">
        <v>8</v>
      </c>
      <c r="B71" s="5">
        <v>120000</v>
      </c>
      <c r="C71" s="5" t="s">
        <v>8</v>
      </c>
      <c r="D71" s="5">
        <v>37500</v>
      </c>
    </row>
    <row r="72" ht="16.5" spans="1:4">
      <c r="A72" s="3" t="s">
        <v>9</v>
      </c>
      <c r="B72" s="5">
        <v>10000</v>
      </c>
      <c r="C72" s="5" t="s">
        <v>9</v>
      </c>
      <c r="D72" s="5">
        <v>3000</v>
      </c>
    </row>
    <row r="73" ht="125.35" spans="1:4">
      <c r="A73" s="3">
        <v>28</v>
      </c>
      <c r="B73" s="3" t="str">
        <f>_xlfn.DISPIMG("ID_B4213F82E2314643B0977E873CBAAE9F",1)</f>
        <v>=DISPIMG("ID_B4213F82E2314643B0977E873CBAAE9F",1)</v>
      </c>
      <c r="C73" s="13"/>
      <c r="D73" s="13"/>
    </row>
    <row r="74" ht="16.5" spans="1:4">
      <c r="A74" s="3" t="s">
        <v>2</v>
      </c>
      <c r="B74" s="3" t="s">
        <v>40</v>
      </c>
      <c r="C74" s="13"/>
      <c r="D74" s="13"/>
    </row>
    <row r="75" ht="16.5" spans="1:4">
      <c r="A75" s="3" t="s">
        <v>5</v>
      </c>
      <c r="B75" s="3" t="s">
        <v>41</v>
      </c>
      <c r="C75" s="13"/>
      <c r="D75" s="13"/>
    </row>
    <row r="76" ht="16.5" spans="1:4">
      <c r="A76" s="3" t="s">
        <v>8</v>
      </c>
      <c r="B76" s="5">
        <v>22500</v>
      </c>
      <c r="C76" s="13"/>
      <c r="D76" s="14"/>
    </row>
    <row r="77" ht="16.5" spans="1:4">
      <c r="A77" s="3" t="s">
        <v>9</v>
      </c>
      <c r="B77" s="5">
        <v>1500</v>
      </c>
      <c r="C77" s="15"/>
      <c r="D77" s="15"/>
    </row>
    <row r="78" spans="3:4">
      <c r="C78" s="15"/>
      <c r="D78" s="15"/>
    </row>
  </sheetData>
  <mergeCells count="6">
    <mergeCell ref="A1:D1"/>
    <mergeCell ref="A2:D2"/>
    <mergeCell ref="B24:D24"/>
    <mergeCell ref="B25:D25"/>
    <mergeCell ref="B26:D26"/>
    <mergeCell ref="B27:D27"/>
  </mergeCells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展示清单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ROG</dc:creator>
  <cp:lastModifiedBy>Yn.</cp:lastModifiedBy>
  <dcterms:created xsi:type="dcterms:W3CDTF">2025-05-23T12:29:00Z</dcterms:created>
  <dcterms:modified xsi:type="dcterms:W3CDTF">2025-06-12T02:36:53Z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8113E9DA631744128D31D35A3F445DF4_11</vt:lpwstr>
  </property>
  <property fmtid="{D5CDD505-2E9C-101B-9397-08002B2CF9AE}" pid="3" name="KSOProductBuildVer">
    <vt:lpwstr>2052-12.1.0.20784</vt:lpwstr>
  </property>
  <property fmtid="{D5CDD505-2E9C-101B-9397-08002B2CF9AE}" pid="4" name="KSOReadingLayout">
    <vt:bool>false</vt:bool>
  </property>
</Properties>
</file>